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Физическая воронка" sheetId="1" state="visible" r:id="rId1"/>
    <sheet xmlns:r="http://schemas.openxmlformats.org/officeDocument/2006/relationships" name="2. Цифровая воронка" sheetId="2" state="visible" r:id="rId2"/>
    <sheet xmlns:r="http://schemas.openxmlformats.org/officeDocument/2006/relationships" name="3. Продажи и когорт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.MM"/>
    <numFmt numFmtId="166" formatCode="0.0%"/>
    <numFmt numFmtId="167" formatCode="#,##0 &quot;₽&quot;"/>
    <numFmt numFmtId="168" formatCode="DD.MM.YYYY"/>
  </numFmts>
  <fonts count="12">
    <font>
      <name val="Calibri"/>
      <family val="2"/>
      <color theme="1"/>
      <sz val="11"/>
      <scheme val="minor"/>
    </font>
    <font>
      <b val="1"/>
      <color rgb="00082B24"/>
      <sz val="15"/>
    </font>
    <font>
      <i val="1"/>
      <color rgb="005B6C65"/>
      <sz val="10"/>
    </font>
    <font>
      <color rgb="005B6C65"/>
      <sz val="9"/>
    </font>
    <font>
      <b val="1"/>
      <color rgb="00FFFFFF"/>
    </font>
    <font>
      <b val="1"/>
      <color rgb="00082B24"/>
    </font>
    <font>
      <color rgb="009AA8A2"/>
      <sz val="8"/>
    </font>
    <font>
      <b val="1"/>
      <color rgb="00082B24"/>
      <sz val="11"/>
    </font>
    <font>
      <color rgb="00082B24"/>
      <sz val="10"/>
    </font>
    <font>
      <b val="1"/>
      <color rgb="00082B24"/>
      <sz val="10"/>
    </font>
    <font>
      <b val="1"/>
    </font>
    <font>
      <i val="1"/>
      <color rgb="005B6C65"/>
      <sz val="9"/>
    </font>
  </fonts>
  <fills count="8">
    <fill>
      <patternFill/>
    </fill>
    <fill>
      <patternFill patternType="gray125"/>
    </fill>
    <fill>
      <patternFill patternType="solid">
        <fgColor rgb="00082B24"/>
      </patternFill>
    </fill>
    <fill>
      <patternFill patternType="solid">
        <fgColor rgb="00FBE3DC"/>
      </patternFill>
    </fill>
    <fill>
      <patternFill patternType="solid">
        <fgColor rgb="00EFE6DB"/>
      </patternFill>
    </fill>
    <fill>
      <patternFill patternType="solid">
        <fgColor rgb="00FFF4CC"/>
      </patternFill>
    </fill>
    <fill>
      <patternFill patternType="solid">
        <fgColor rgb="00E3F1E8"/>
      </patternFill>
    </fill>
    <fill>
      <patternFill patternType="solid">
        <fgColor rgb="00CFE8DA"/>
      </patternFill>
    </fill>
  </fills>
  <borders count="2">
    <border>
      <left/>
      <right/>
      <top/>
      <bottom/>
      <diagonal/>
    </border>
    <border>
      <left style="thin">
        <color rgb="00D6CEC2"/>
      </left>
      <right style="thin">
        <color rgb="00D6CEC2"/>
      </right>
      <top style="thin">
        <color rgb="00D6CEC2"/>
      </top>
      <bottom style="thin">
        <color rgb="00D6CEC2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6" fillId="0" borderId="0" pivotButton="0" quotePrefix="0" xfId="0"/>
    <xf numFmtId="165" fontId="6" fillId="0" borderId="0" pivotButton="0" quotePrefix="0" xfId="0"/>
    <xf numFmtId="0" fontId="4" fillId="2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7" fillId="4" borderId="0" pivotButton="0" quotePrefix="0" xfId="0"/>
    <xf numFmtId="0" fontId="0" fillId="4" borderId="0" pivotButton="0" quotePrefix="0" xfId="0"/>
    <xf numFmtId="0" fontId="8" fillId="0" borderId="1" applyAlignment="1" pivotButton="0" quotePrefix="0" xfId="0">
      <alignment vertical="top" wrapText="1"/>
    </xf>
    <xf numFmtId="3" fontId="0" fillId="5" borderId="1" applyAlignment="1" pivotButton="0" quotePrefix="0" xfId="0">
      <alignment horizontal="right" vertical="top"/>
    </xf>
    <xf numFmtId="3" fontId="0" fillId="0" borderId="1" applyAlignment="1" pivotButton="0" quotePrefix="0" xfId="0">
      <alignment horizontal="center"/>
    </xf>
    <xf numFmtId="3" fontId="0" fillId="6" borderId="1" applyAlignment="1" pivotButton="0" quotePrefix="0" xfId="0">
      <alignment horizontal="right" vertical="top"/>
    </xf>
    <xf numFmtId="2" fontId="0" fillId="6" borderId="1" applyAlignment="1" pivotButton="0" quotePrefix="0" xfId="0">
      <alignment horizontal="right" vertical="top"/>
    </xf>
    <xf numFmtId="0" fontId="8" fillId="7" borderId="1" applyAlignment="1" pivotButton="0" quotePrefix="0" xfId="0">
      <alignment vertical="top" wrapText="1"/>
    </xf>
    <xf numFmtId="0" fontId="9" fillId="7" borderId="1" applyAlignment="1" pivotButton="0" quotePrefix="0" xfId="0">
      <alignment vertical="top" wrapText="1"/>
    </xf>
    <xf numFmtId="166" fontId="5" fillId="7" borderId="1" applyAlignment="1" pivotButton="0" quotePrefix="0" xfId="0">
      <alignment horizontal="right" vertical="top"/>
    </xf>
    <xf numFmtId="166" fontId="0" fillId="6" borderId="1" applyAlignment="1" pivotButton="0" quotePrefix="0" xfId="0">
      <alignment horizontal="right" vertical="top"/>
    </xf>
    <xf numFmtId="167" fontId="0" fillId="5" borderId="1" applyAlignment="1" pivotButton="0" quotePrefix="0" xfId="0">
      <alignment horizontal="right" vertical="top"/>
    </xf>
    <xf numFmtId="167" fontId="0" fillId="6" borderId="1" applyAlignment="1" pivotButton="0" quotePrefix="0" xfId="0">
      <alignment horizontal="right" vertical="top"/>
    </xf>
    <xf numFmtId="0" fontId="0" fillId="0" borderId="1" pivotButton="0" quotePrefix="0" xfId="0"/>
    <xf numFmtId="0" fontId="5" fillId="0" borderId="1" pivotButton="0" quotePrefix="0" xfId="0"/>
    <xf numFmtId="3" fontId="0" fillId="6" borderId="1" pivotButton="0" quotePrefix="0" xfId="0"/>
    <xf numFmtId="166" fontId="10" fillId="7" borderId="1" pivotButton="0" quotePrefix="0" xfId="0"/>
    <xf numFmtId="166" fontId="0" fillId="7" borderId="1" pivotButton="0" quotePrefix="0" xfId="0"/>
    <xf numFmtId="168" fontId="0" fillId="3" borderId="1" pivotButton="0" quotePrefix="0" xfId="0"/>
    <xf numFmtId="0" fontId="0" fillId="3" borderId="1" pivotButton="0" quotePrefix="0" xfId="0"/>
    <xf numFmtId="3" fontId="0" fillId="5" borderId="1" pivotButton="0" quotePrefix="0" xfId="0"/>
    <xf numFmtId="0" fontId="0" fillId="6" borderId="1" pivotButton="0" quotePrefix="0" xfId="0"/>
    <xf numFmtId="168" fontId="0" fillId="0" borderId="1" pivotButton="0" quotePrefix="0" xfId="0"/>
    <xf numFmtId="0" fontId="11" fillId="0" borderId="0" pivotButton="0" quotePrefix="0" xfId="0"/>
    <xf numFmtId="0" fontId="0" fillId="0" borderId="1" applyAlignment="1" pivotButton="0" quotePrefix="0" xfId="0">
      <alignment vertical="top" wrapText="1"/>
    </xf>
    <xf numFmtId="0" fontId="0" fillId="5" borderId="1" pivotButton="0" quotePrefix="0" xfId="0"/>
    <xf numFmtId="167" fontId="5" fillId="7" borderId="1" applyAlignment="1" pivotButton="0" quotePrefix="0" xfId="0">
      <alignment horizontal="right" vertical="top"/>
    </xf>
    <xf numFmtId="167" fontId="0" fillId="6" borderId="1" pivotButton="0" quotePrefix="0" xfId="0"/>
    <xf numFmtId="166" fontId="0" fillId="6" borderId="1" pivotButton="0" quotePrefix="0" xfId="0"/>
    <xf numFmtId="167" fontId="0" fillId="5" borderId="1" pivotButton="0" quotePrefix="0" xfId="0"/>
    <xf numFmtId="0" fontId="10" fillId="0" borderId="0" pivotButton="0" quotePrefix="0" xfId="0"/>
    <xf numFmtId="3" fontId="10" fillId="6" borderId="1" pivotButton="0" quotePrefix="0" xfId="0"/>
    <xf numFmtId="167" fontId="10" fillId="6" borderId="1" pivotButton="0" quotePrefix="0" xfId="0"/>
    <xf numFmtId="167" fontId="10" fillId="7" borderId="0" pivotButton="0" quotePrefix="0" xfId="0"/>
    <xf numFmtId="166" fontId="10" fillId="7" borderId="0" pivotButton="0" quotePrefix="0" xfId="0"/>
    <xf numFmtId="167" fontId="0" fillId="0" borderId="1" applyAlignment="1" pivotButton="0" quotePrefix="0" xfId="0">
      <alignment horizontal="center"/>
    </xf>
    <xf numFmtId="166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Воронка выставки (накопительно)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143F35"/>
            </a:solidFill>
            <a:ln xmlns:a="http://schemas.openxmlformats.org/drawingml/2006/main">
              <a:prstDash val="solid"/>
            </a:ln>
          </spPr>
          <cat>
            <numRef>
              <f>'1. Физическая воронка'!$B$40:$B$44</f>
            </numRef>
          </cat>
          <val>
            <numRef>
              <f>'1. Физическая воронка'!$C$40:$C$44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Цифровая воронка (первый срез)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143F35"/>
            </a:solidFill>
            <a:ln xmlns:a="http://schemas.openxmlformats.org/drawingml/2006/main">
              <a:prstDash val="solid"/>
            </a:ln>
          </spPr>
          <cat>
            <numRef>
              <f>'2. Цифровая воронка'!$B$7:$B$18</f>
            </numRef>
          </cat>
          <val>
            <numRef>
              <f>'2. Цифровая воронка'!$F$7:$F$18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Когорта: Scan → Buyer по срезам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 w="28000">
              <a:solidFill>
                <a:srgbClr val="143F35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'3. Продажи и когорта'!$F$32:$I$32</f>
            </numRef>
          </cat>
          <val>
            <numRef>
              <f>'3. Продажи и когорта'!$F$37:$I$37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BH</author>
  </authors>
  <commentList>
    <comment ref="J11" authorId="0" shapeId="0">
      <text>
        <t>Накопительно вводится из API с дедупликацией: один человек, сканировавшийся в разные дни, считается один раз.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38</row>
      <rowOff>0</rowOff>
    </from>
    <ext cx="57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13</col>
      <colOff>0</colOff>
      <row>5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45</row>
      <rowOff>0</rowOff>
    </from>
    <ext cx="57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tabColor rgb="00143F35"/>
    <outlinePr summaryBelow="1" summaryRight="1"/>
    <pageSetUpPr/>
  </sheetPr>
  <dimension ref="A1:J81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40" customWidth="1" min="2" max="2"/>
    <col width="44" customWidth="1" min="3" max="3"/>
    <col width="22" customWidth="1" min="4" max="4"/>
    <col width="18" customWidth="1" min="5" max="5"/>
    <col width="13" customWidth="1" min="6" max="6"/>
    <col width="13" customWidth="1" min="7" max="7"/>
    <col width="13" customWidth="1" min="8" max="8"/>
    <col width="13" customWidth="1" min="9" max="9"/>
    <col width="16" customWidth="1" min="10" max="10"/>
  </cols>
  <sheetData>
    <row r="1">
      <c r="A1" s="1" t="inlineStr">
        <is>
          <t>Контур 1 · Физическая воронка выставки InterCHARM 2026</t>
        </is>
      </c>
    </row>
    <row r="2" ht="44" customHeight="1">
      <c r="A2" s="2" t="inlineStr">
        <is>
          <t>Очередь (выданные BH-карты) → Скан → T-zone → заказы BALANCE. Оперативный срез ежедневно к 20:00 МСК, отдельно — сверенный итог дня. Queue — proxy намерения, а не все посетители; дневная Queue → Scan оценочная. В конверсиях считаем людей, в загрузке станций — сканы.</t>
        </is>
      </c>
    </row>
    <row r="3">
      <c r="A3" s="3" t="inlineStr">
        <is>
          <t>■ жёлтое — ввод данных   ■ зелёное — формула   ■ тёмно-зелёное — конверсия между этапами   ■ розовый заголовок столбца — иллюстративные числа из ТЗ, заменить фактом</t>
        </is>
      </c>
    </row>
    <row r="4">
      <c r="E4" s="4" t="inlineStr">
        <is>
          <t>дата для формул →</t>
        </is>
      </c>
      <c r="F4" s="5" t="n">
        <v>46309</v>
      </c>
      <c r="G4" s="5" t="n">
        <v>46310</v>
      </c>
      <c r="H4" s="5" t="n">
        <v>46311</v>
      </c>
      <c r="I4" s="5" t="n">
        <v>46312</v>
      </c>
    </row>
    <row r="5" ht="34" customHeight="1">
      <c r="A5" s="6" t="inlineStr">
        <is>
          <t>Этап</t>
        </is>
      </c>
      <c r="B5" s="6" t="inlineStr">
        <is>
          <t>Показатель</t>
        </is>
      </c>
      <c r="C5" s="6" t="inlineStr">
        <is>
          <t>Как считаем</t>
        </is>
      </c>
      <c r="D5" s="6" t="inlineStr">
        <is>
          <t>Источник</t>
        </is>
      </c>
      <c r="E5" s="6" t="inlineStr">
        <is>
          <t>Ответственный</t>
        </is>
      </c>
      <c r="F5" s="7" t="inlineStr">
        <is>
          <t>14.10 (пример из ТЗ)</t>
        </is>
      </c>
      <c r="G5" s="8" t="inlineStr">
        <is>
          <t>15.10</t>
        </is>
      </c>
      <c r="H5" s="8" t="inlineStr">
        <is>
          <t>16.10</t>
        </is>
      </c>
      <c r="I5" s="8" t="inlineStr">
        <is>
          <t>17.10</t>
        </is>
      </c>
      <c r="J5" s="8" t="inlineStr">
        <is>
          <t>Итого / накопительно</t>
        </is>
      </c>
    </row>
    <row r="6">
      <c r="A6" s="9" t="inlineStr">
        <is>
          <t>01 · ОЧЕРЕДЬ (QUEUE) — выданные Balance Hub-карты, 1 карта — 1 ожидающий</t>
        </is>
      </c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</row>
    <row r="7">
      <c r="A7" s="11" t="inlineStr">
        <is>
          <t>Queue</t>
        </is>
      </c>
      <c r="B7" s="11" t="inlineStr">
        <is>
          <t>Остаток BH-карт на начало дня</t>
        </is>
      </c>
      <c r="C7" s="11" t="inlineStr">
        <is>
          <t>Ручной подсчёт тиража утром</t>
        </is>
      </c>
      <c r="D7" s="11" t="inlineStr">
        <is>
          <t>Ручной подсчёт</t>
        </is>
      </c>
      <c r="E7" s="11" t="inlineStr">
        <is>
          <t>Юля</t>
        </is>
      </c>
      <c r="F7" s="12" t="n">
        <v>1000</v>
      </c>
      <c r="G7" s="12" t="n"/>
      <c r="H7" s="12" t="n"/>
      <c r="I7" s="12" t="n"/>
      <c r="J7" s="13" t="inlineStr">
        <is>
          <t>—</t>
        </is>
      </c>
    </row>
    <row r="8">
      <c r="A8" s="11" t="inlineStr">
        <is>
          <t>Queue</t>
        </is>
      </c>
      <c r="B8" s="11" t="inlineStr">
        <is>
          <t>Остаток BH-карт на конец дня</t>
        </is>
      </c>
      <c r="C8" s="11" t="inlineStr">
        <is>
          <t>Ручной подсчёт вечером</t>
        </is>
      </c>
      <c r="D8" s="11" t="inlineStr">
        <is>
          <t>Ручной подсчёт</t>
        </is>
      </c>
      <c r="E8" s="11" t="inlineStr">
        <is>
          <t>Юля</t>
        </is>
      </c>
      <c r="F8" s="12" t="n">
        <v>620</v>
      </c>
      <c r="G8" s="12" t="n"/>
      <c r="H8" s="12" t="n"/>
      <c r="I8" s="12" t="n"/>
      <c r="J8" s="13" t="inlineStr">
        <is>
          <t>—</t>
        </is>
      </c>
    </row>
    <row r="9">
      <c r="A9" s="11" t="inlineStr">
        <is>
          <t>Queue</t>
        </is>
      </c>
      <c r="B9" s="11" t="inlineStr">
        <is>
          <t>Выдано BH-карт</t>
        </is>
      </c>
      <c r="C9" s="11" t="inlineStr">
        <is>
          <t>Остаток на начало − остаток на конец</t>
        </is>
      </c>
      <c r="D9" s="11" t="inlineStr">
        <is>
          <t>Формула</t>
        </is>
      </c>
      <c r="E9" s="11" t="inlineStr">
        <is>
          <t>Юля</t>
        </is>
      </c>
      <c r="F9" s="14">
        <f>IFERROR(IF(F7="","",F7-F8),"")</f>
        <v/>
      </c>
      <c r="G9" s="14">
        <f>IFERROR(IF(G7="","",G7-G8),"")</f>
        <v/>
      </c>
      <c r="H9" s="14">
        <f>IFERROR(IF(H7="","",H7-H8),"")</f>
        <v/>
      </c>
      <c r="I9" s="14">
        <f>IFERROR(IF(I7="","",I7-I8),"")</f>
        <v/>
      </c>
      <c r="J9" s="14">
        <f>SUM(F9:I9)</f>
        <v/>
      </c>
    </row>
    <row r="10">
      <c r="A10" s="9" t="inlineStr">
        <is>
          <t>02 · СКАН (SCAN) — завершённый скан с результатом</t>
        </is>
      </c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</row>
    <row r="11">
      <c r="A11" s="11" t="inlineStr">
        <is>
          <t>Scan</t>
        </is>
      </c>
      <c r="B11" s="11" t="inlineStr">
        <is>
          <t>Уникальные посетители со сканом (люди)</t>
        </is>
      </c>
      <c r="C11" s="11" t="inlineStr">
        <is>
          <t>Уникальные клиенты с завершённым сканом и результатом. Накопительно — с дедупликацией по людям, не сумма дней</t>
        </is>
      </c>
      <c r="D11" s="11" t="inlineStr">
        <is>
          <t>MotiPhysio API / админка</t>
        </is>
      </c>
      <c r="E11" s="11" t="inlineStr">
        <is>
          <t>Дима → Филипп</t>
        </is>
      </c>
      <c r="F11" s="12" t="n">
        <v>240</v>
      </c>
      <c r="G11" s="12" t="n"/>
      <c r="H11" s="12" t="n"/>
      <c r="I11" s="12" t="n"/>
      <c r="J11" s="12" t="n">
        <v>240</v>
      </c>
    </row>
    <row r="12">
      <c r="A12" s="11" t="inlineStr">
        <is>
          <t>Scan</t>
        </is>
      </c>
      <c r="B12" s="11" t="inlineStr">
        <is>
          <t>Все сканы (включая повторные)</t>
        </is>
      </c>
      <c r="C12" s="11" t="inlineStr">
        <is>
          <t>Число всех завершённых сканов — для загрузки станций</t>
        </is>
      </c>
      <c r="D12" s="11" t="inlineStr">
        <is>
          <t>MotiPhysio API</t>
        </is>
      </c>
      <c r="E12" s="11" t="inlineStr">
        <is>
          <t>Дима</t>
        </is>
      </c>
      <c r="F12" s="12" t="n">
        <v>255</v>
      </c>
      <c r="G12" s="12" t="n"/>
      <c r="H12" s="12" t="n"/>
      <c r="I12" s="12" t="n"/>
      <c r="J12" s="14">
        <f>SUM(F12:I12)</f>
        <v/>
      </c>
    </row>
    <row r="13">
      <c r="A13" s="11" t="inlineStr">
        <is>
          <t>Scan</t>
        </is>
      </c>
      <c r="B13" s="11" t="inlineStr">
        <is>
          <t>Сканы · Program ID 2829</t>
        </is>
      </c>
      <c r="C13" s="11" t="inlineStr">
        <is>
          <t>Сканы станции 2829</t>
        </is>
      </c>
      <c r="D13" s="11" t="inlineStr">
        <is>
          <t>MotiPhysio API</t>
        </is>
      </c>
      <c r="E13" s="11" t="inlineStr">
        <is>
          <t>Дима</t>
        </is>
      </c>
      <c r="F13" s="12" t="n">
        <v>145</v>
      </c>
      <c r="G13" s="12" t="n"/>
      <c r="H13" s="12" t="n"/>
      <c r="I13" s="12" t="n"/>
      <c r="J13" s="14">
        <f>SUM(F13:I13)</f>
        <v/>
      </c>
    </row>
    <row r="14">
      <c r="A14" s="11" t="inlineStr">
        <is>
          <t>Scan</t>
        </is>
      </c>
      <c r="B14" s="11" t="inlineStr">
        <is>
          <t>Сканы · Program ID 3266</t>
        </is>
      </c>
      <c r="C14" s="11" t="inlineStr">
        <is>
          <t>Сканы станции 3266</t>
        </is>
      </c>
      <c r="D14" s="11" t="inlineStr">
        <is>
          <t>MotiPhysio API</t>
        </is>
      </c>
      <c r="E14" s="11" t="inlineStr">
        <is>
          <t>Дима</t>
        </is>
      </c>
      <c r="F14" s="12" t="n">
        <v>110</v>
      </c>
      <c r="G14" s="12" t="n"/>
      <c r="H14" s="12" t="n"/>
      <c r="I14" s="12" t="n"/>
      <c r="J14" s="14">
        <f>SUM(F14:I14)</f>
        <v/>
      </c>
    </row>
    <row r="15">
      <c r="A15" s="11" t="inlineStr">
        <is>
          <t>Контроль</t>
        </is>
      </c>
      <c r="B15" s="11" t="inlineStr">
        <is>
          <t>Расхождение: все сканы − (2829 + 3266)</t>
        </is>
      </c>
      <c r="C15" s="11" t="inlineStr">
        <is>
          <t>Должно быть 0; иначе проверить группировку по дате и станциям</t>
        </is>
      </c>
      <c r="D15" s="11" t="inlineStr">
        <is>
          <t>Формула</t>
        </is>
      </c>
      <c r="E15" s="11" t="inlineStr">
        <is>
          <t>Дима</t>
        </is>
      </c>
      <c r="F15" s="14">
        <f>IFERROR(IF(F12="","",F12-F13-F14),"")</f>
        <v/>
      </c>
      <c r="G15" s="14">
        <f>IFERROR(IF(G12="","",G12-G13-G14),"")</f>
        <v/>
      </c>
      <c r="H15" s="14">
        <f>IFERROR(IF(H12="","",H12-H13-H14),"")</f>
        <v/>
      </c>
      <c r="I15" s="14">
        <f>IFERROR(IF(I12="","",I12-I13-I14),"")</f>
        <v/>
      </c>
      <c r="J15" s="14">
        <f>IFERROR(IF(J12="","",J12-J13-J14),"")</f>
        <v/>
      </c>
    </row>
    <row r="16">
      <c r="A16" s="11" t="inlineStr">
        <is>
          <t>Scan</t>
        </is>
      </c>
      <c r="B16" s="11" t="inlineStr">
        <is>
          <t>Сканов на одного человека</t>
        </is>
      </c>
      <c r="C16" s="11" t="inlineStr">
        <is>
          <t>Все сканы / уникальные люди</t>
        </is>
      </c>
      <c r="D16" s="11" t="inlineStr">
        <is>
          <t>Формула</t>
        </is>
      </c>
      <c r="E16" s="11" t="inlineStr">
        <is>
          <t>Филипп</t>
        </is>
      </c>
      <c r="F16" s="15">
        <f>IFERROR(F12/F11,"")</f>
        <v/>
      </c>
      <c r="G16" s="15">
        <f>IFERROR(G12/G11,"")</f>
        <v/>
      </c>
      <c r="H16" s="15">
        <f>IFERROR(H12/H11,"")</f>
        <v/>
      </c>
      <c r="I16" s="15">
        <f>IFERROR(I12/I11,"")</f>
        <v/>
      </c>
      <c r="J16" s="15">
        <f>IFERROR(J12/J11,"")</f>
        <v/>
      </c>
    </row>
    <row r="17">
      <c r="A17" s="16" t="inlineStr">
        <is>
          <t>Конверсия</t>
        </is>
      </c>
      <c r="B17" s="17" t="inlineStr">
        <is>
          <t>Queue → Scan (оценка)</t>
        </is>
      </c>
      <c r="C17" s="16" t="inlineStr">
        <is>
          <t>Уникальные Scan / выданные BH-карты. Оценочно: карты могут переходить между днями</t>
        </is>
      </c>
      <c r="D17" s="16" t="inlineStr">
        <is>
          <t>Формула</t>
        </is>
      </c>
      <c r="E17" s="16" t="inlineStr">
        <is>
          <t>Филипп</t>
        </is>
      </c>
      <c r="F17" s="18">
        <f>IFERROR(F11/F9,"")</f>
        <v/>
      </c>
      <c r="G17" s="18">
        <f>IFERROR(G11/G9,"")</f>
        <v/>
      </c>
      <c r="H17" s="18">
        <f>IFERROR(H11/H9,"")</f>
        <v/>
      </c>
      <c r="I17" s="18">
        <f>IFERROR(I11/I9,"")</f>
        <v/>
      </c>
      <c r="J17" s="18">
        <f>IFERROR(J11/J9,"")</f>
        <v/>
      </c>
    </row>
    <row r="18">
      <c r="A18" s="9" t="inlineStr">
        <is>
          <t>03 · T-ZONE — фактический тест продукта (не консультация и не буклет). Один посетитель — один учёт за визит. Данные — из журнала МОПов ниже</t>
        </is>
      </c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</row>
    <row r="19">
      <c r="A19" s="11" t="inlineStr">
        <is>
          <t>T-zone</t>
        </is>
      </c>
      <c r="B19" s="11" t="inlineStr">
        <is>
          <t>T-zone с картой (протестировали после скана)</t>
        </is>
      </c>
      <c r="C19" s="11" t="inlineStr">
        <is>
          <t>Сумма по журналу МОПов: до 14:00 + после 14:00, с BH-картой</t>
        </is>
      </c>
      <c r="D19" s="11" t="inlineStr">
        <is>
          <t>Журнал МОП → Настя</t>
        </is>
      </c>
      <c r="E19" s="11" t="inlineStr">
        <is>
          <t>МОП → Настя → Филипп</t>
        </is>
      </c>
      <c r="F19" s="14">
        <f>SUMIFS(C$60:C$100,$A$60:$A$100,F$4)+SUMIFS(E$60:E$100,$A$60:$A$100,F$4)</f>
        <v/>
      </c>
      <c r="G19" s="14">
        <f>SUMIFS(C$60:C$100,$A$60:$A$100,G$4)+SUMIFS(E$60:E$100,$A$60:$A$100,G$4)</f>
        <v/>
      </c>
      <c r="H19" s="14">
        <f>SUMIFS(C$60:C$100,$A$60:$A$100,H$4)+SUMIFS(E$60:E$100,$A$60:$A$100,H$4)</f>
        <v/>
      </c>
      <c r="I19" s="14">
        <f>SUMIFS(C$60:C$100,$A$60:$A$100,I$4)+SUMIFS(E$60:E$100,$A$60:$A$100,I$4)</f>
        <v/>
      </c>
      <c r="J19" s="14">
        <f>SUM(F19:I19)</f>
        <v/>
      </c>
    </row>
    <row r="20">
      <c r="A20" s="11" t="inlineStr">
        <is>
          <t>T-zone</t>
        </is>
      </c>
      <c r="B20" s="11" t="inlineStr">
        <is>
          <t>T-zone без карты (органическая, без скана)</t>
        </is>
      </c>
      <c r="C20" s="11" t="inlineStr">
        <is>
          <t>Сумма по журналу МОПов: до 14:00 + после 14:00, без карты</t>
        </is>
      </c>
      <c r="D20" s="11" t="inlineStr">
        <is>
          <t>Журнал МОП → Настя</t>
        </is>
      </c>
      <c r="E20" s="11" t="inlineStr">
        <is>
          <t>МОП → Настя → Филипп</t>
        </is>
      </c>
      <c r="F20" s="14">
        <f>SUMIFS(D$60:D$100,$A$60:$A$100,F$4)+SUMIFS(F$60:F$100,$A$60:$A$100,F$4)</f>
        <v/>
      </c>
      <c r="G20" s="14">
        <f>SUMIFS(D$60:D$100,$A$60:$A$100,G$4)+SUMIFS(F$60:F$100,$A$60:$A$100,G$4)</f>
        <v/>
      </c>
      <c r="H20" s="14">
        <f>SUMIFS(D$60:D$100,$A$60:$A$100,H$4)+SUMIFS(F$60:F$100,$A$60:$A$100,H$4)</f>
        <v/>
      </c>
      <c r="I20" s="14">
        <f>SUMIFS(D$60:D$100,$A$60:$A$100,I$4)+SUMIFS(F$60:F$100,$A$60:$A$100,I$4)</f>
        <v/>
      </c>
      <c r="J20" s="14">
        <f>SUM(F20:I20)</f>
        <v/>
      </c>
    </row>
    <row r="21">
      <c r="A21" s="11" t="inlineStr">
        <is>
          <t>T-zone</t>
        </is>
      </c>
      <c r="B21" s="11" t="inlineStr">
        <is>
          <t>T-zone всего</t>
        </is>
      </c>
      <c r="C21" s="11" t="inlineStr">
        <is>
          <t>С картой + без карты</t>
        </is>
      </c>
      <c r="D21" s="11" t="inlineStr">
        <is>
          <t>Формула</t>
        </is>
      </c>
      <c r="E21" s="11" t="inlineStr">
        <is>
          <t>Настя</t>
        </is>
      </c>
      <c r="F21" s="14">
        <f>F19+F20</f>
        <v/>
      </c>
      <c r="G21" s="14">
        <f>G19+G20</f>
        <v/>
      </c>
      <c r="H21" s="14">
        <f>H19+H20</f>
        <v/>
      </c>
      <c r="I21" s="14">
        <f>I19+I20</f>
        <v/>
      </c>
      <c r="J21" s="14">
        <f>J19+J20</f>
        <v/>
      </c>
    </row>
    <row r="22">
      <c r="A22" s="11" t="inlineStr">
        <is>
          <t>T-zone</t>
        </is>
      </c>
      <c r="B22" s="11" t="inlineStr">
        <is>
          <t>из них поток доктора Кима</t>
        </is>
      </c>
      <c r="C22" s="11" t="inlineStr">
        <is>
          <t>Срез внутри общего итога (строки «Доктор Ким» в журнале)</t>
        </is>
      </c>
      <c r="D22" s="11" t="inlineStr">
        <is>
          <t>Журнал МОП → Настя</t>
        </is>
      </c>
      <c r="E22" s="11" t="inlineStr">
        <is>
          <t>Настя</t>
        </is>
      </c>
      <c r="F22" s="14">
        <f>SUMIFS(I$60:I$100,$A$60:$A$100,F$4,$B$60:$B$100,"Доктор Ким")</f>
        <v/>
      </c>
      <c r="G22" s="14">
        <f>SUMIFS(I$60:I$100,$A$60:$A$100,G$4,$B$60:$B$100,"Доктор Ким")</f>
        <v/>
      </c>
      <c r="H22" s="14">
        <f>SUMIFS(I$60:I$100,$A$60:$A$100,H$4,$B$60:$B$100,"Доктор Ким")</f>
        <v/>
      </c>
      <c r="I22" s="14">
        <f>SUMIFS(I$60:I$100,$A$60:$A$100,I$4,$B$60:$B$100,"Доктор Ким")</f>
        <v/>
      </c>
      <c r="J22" s="14">
        <f>SUM(F22:I22)</f>
        <v/>
      </c>
    </row>
    <row r="23">
      <c r="A23" s="16" t="inlineStr">
        <is>
          <t>Конверсия</t>
        </is>
      </c>
      <c r="B23" s="17" t="inlineStr">
        <is>
          <t>Scan → T-zone с картой</t>
        </is>
      </c>
      <c r="C23" s="16" t="inlineStr">
        <is>
          <t>T-zone с картой / уникальные Scan. Агрегатно, не персональный маршрут</t>
        </is>
      </c>
      <c r="D23" s="16" t="inlineStr">
        <is>
          <t>Формула</t>
        </is>
      </c>
      <c r="E23" s="16" t="inlineStr">
        <is>
          <t>Филипп</t>
        </is>
      </c>
      <c r="F23" s="18">
        <f>IFERROR(F19/F11,"")</f>
        <v/>
      </c>
      <c r="G23" s="18">
        <f>IFERROR(G19/G11,"")</f>
        <v/>
      </c>
      <c r="H23" s="18">
        <f>IFERROR(H19/H11,"")</f>
        <v/>
      </c>
      <c r="I23" s="18">
        <f>IFERROR(I19/I11,"")</f>
        <v/>
      </c>
      <c r="J23" s="18">
        <f>IFERROR(J19/J11,"")</f>
        <v/>
      </c>
    </row>
    <row r="24">
      <c r="A24" s="11" t="inlineStr">
        <is>
          <t>Структура</t>
        </is>
      </c>
      <c r="B24" s="11" t="inlineStr">
        <is>
          <t>Доля T-zone без карты</t>
        </is>
      </c>
      <c r="C24" s="11" t="inlineStr">
        <is>
          <t>T-zone без карты / T-zone всего</t>
        </is>
      </c>
      <c r="D24" s="11" t="inlineStr">
        <is>
          <t>Формула</t>
        </is>
      </c>
      <c r="E24" s="11" t="inlineStr">
        <is>
          <t>Филипп</t>
        </is>
      </c>
      <c r="F24" s="19">
        <f>IFERROR(F20/F21,"")</f>
        <v/>
      </c>
      <c r="G24" s="19">
        <f>IFERROR(G20/G21,"")</f>
        <v/>
      </c>
      <c r="H24" s="19">
        <f>IFERROR(H20/H21,"")</f>
        <v/>
      </c>
      <c r="I24" s="19">
        <f>IFERROR(I20/I21,"")</f>
        <v/>
      </c>
      <c r="J24" s="19">
        <f>IFERROR(J20/J21,"")</f>
        <v/>
      </c>
    </row>
    <row r="25">
      <c r="A25" s="9" t="inlineStr">
        <is>
          <t>04 · ЗАКАЗЫ ПО ПРОМОКОДУ BALANCE — «грязная» атрибуция стенда (код только на стенде)</t>
        </is>
      </c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</row>
    <row r="26">
      <c r="A26" s="11" t="inlineStr">
        <is>
          <t>BALANCE</t>
        </is>
      </c>
      <c r="B26" s="11" t="inlineStr">
        <is>
          <t>Оформленные заказы</t>
        </is>
      </c>
      <c r="C26" s="11" t="inlineStr">
        <is>
          <t>Заказы с промокодом BALANCE</t>
        </is>
      </c>
      <c r="D26" s="11" t="inlineStr">
        <is>
          <t>CRM / KANUDA / Deep Roller</t>
        </is>
      </c>
      <c r="E26" s="11" t="inlineStr">
        <is>
          <t>Филипп</t>
        </is>
      </c>
      <c r="F26" s="12" t="n">
        <v>32</v>
      </c>
      <c r="G26" s="12" t="n"/>
      <c r="H26" s="12" t="n"/>
      <c r="I26" s="12" t="n"/>
      <c r="J26" s="14">
        <f>SUM(F26:I26)</f>
        <v/>
      </c>
    </row>
    <row r="27">
      <c r="A27" s="11" t="inlineStr">
        <is>
          <t>BALANCE</t>
        </is>
      </c>
      <c r="B27" s="11" t="inlineStr">
        <is>
          <t>Оплаченные заказы</t>
        </is>
      </c>
      <c r="C27" s="11" t="inlineStr">
        <is>
          <t>Из оформленных — фактически оплачены</t>
        </is>
      </c>
      <c r="D27" s="11" t="inlineStr">
        <is>
          <t>CRM / платёжная система</t>
        </is>
      </c>
      <c r="E27" s="11" t="inlineStr">
        <is>
          <t>Филипп</t>
        </is>
      </c>
      <c r="F27" s="12" t="n">
        <v>27</v>
      </c>
      <c r="G27" s="12" t="n"/>
      <c r="H27" s="12" t="n"/>
      <c r="I27" s="12" t="n"/>
      <c r="J27" s="14">
        <f>SUM(F27:I27)</f>
        <v/>
      </c>
    </row>
    <row r="28">
      <c r="A28" s="11" t="inlineStr">
        <is>
          <t>BALANCE</t>
        </is>
      </c>
      <c r="B28" s="11" t="inlineStr">
        <is>
          <t>Сумма оформленных заказов</t>
        </is>
      </c>
      <c r="C28" s="11" t="inlineStr">
        <is>
          <t>Все оформленные, включая неоплаченные</t>
        </is>
      </c>
      <c r="D28" s="11" t="inlineStr">
        <is>
          <t>CRM</t>
        </is>
      </c>
      <c r="E28" s="11" t="inlineStr">
        <is>
          <t>Филипп</t>
        </is>
      </c>
      <c r="F28" s="20" t="n"/>
      <c r="G28" s="20" t="n"/>
      <c r="H28" s="20" t="n"/>
      <c r="I28" s="20" t="n"/>
      <c r="J28" s="21">
        <f>SUM(F28:I28)</f>
        <v/>
      </c>
    </row>
    <row r="29">
      <c r="A29" s="11" t="inlineStr">
        <is>
          <t>BALANCE</t>
        </is>
      </c>
      <c r="B29" s="11" t="inlineStr">
        <is>
          <t>Оплаченная выручка</t>
        </is>
      </c>
      <c r="C29" s="11" t="inlineStr">
        <is>
          <t>Сумма оплат по заказам BALANCE</t>
        </is>
      </c>
      <c r="D29" s="11" t="inlineStr">
        <is>
          <t>CRM / платёжная система</t>
        </is>
      </c>
      <c r="E29" s="11" t="inlineStr">
        <is>
          <t>Филипп</t>
        </is>
      </c>
      <c r="F29" s="20" t="n"/>
      <c r="G29" s="20" t="n"/>
      <c r="H29" s="20" t="n"/>
      <c r="I29" s="20" t="n"/>
      <c r="J29" s="21">
        <f>SUM(F29:I29)</f>
        <v/>
      </c>
    </row>
    <row r="30">
      <c r="A30" s="11" t="inlineStr">
        <is>
          <t>BALANCE</t>
        </is>
      </c>
      <c r="B30" s="11" t="inlineStr">
        <is>
          <t>Неоплаченная сумма</t>
        </is>
      </c>
      <c r="C30" s="11" t="inlineStr">
        <is>
          <t>Сумма оформленных − оплаченная выручка</t>
        </is>
      </c>
      <c r="D30" s="11" t="inlineStr">
        <is>
          <t>Формула</t>
        </is>
      </c>
      <c r="E30" s="11" t="inlineStr">
        <is>
          <t>Филипп</t>
        </is>
      </c>
      <c r="F30" s="21">
        <f>IFERROR(IF(F28="","",F28-F29),"")</f>
        <v/>
      </c>
      <c r="G30" s="21">
        <f>IFERROR(IF(G28="","",G28-G29),"")</f>
        <v/>
      </c>
      <c r="H30" s="21">
        <f>IFERROR(IF(H28="","",H28-H29),"")</f>
        <v/>
      </c>
      <c r="I30" s="21">
        <f>IFERROR(IF(I28="","",I28-I29),"")</f>
        <v/>
      </c>
      <c r="J30" s="21">
        <f>IFERROR(IF(J28="","",J28-J29),"")</f>
        <v/>
      </c>
    </row>
    <row r="31">
      <c r="A31" s="11" t="inlineStr">
        <is>
          <t>BALANCE</t>
        </is>
      </c>
      <c r="B31" s="11" t="inlineStr">
        <is>
          <t>Единиц товара (оплачено)</t>
        </is>
      </c>
      <c r="C31" s="11" t="inlineStr">
        <is>
          <t>Количество единиц в оплаченных заказах</t>
        </is>
      </c>
      <c r="D31" s="11" t="inlineStr">
        <is>
          <t>CRM</t>
        </is>
      </c>
      <c r="E31" s="11" t="inlineStr">
        <is>
          <t>Филипп</t>
        </is>
      </c>
      <c r="F31" s="12" t="n"/>
      <c r="G31" s="12" t="n"/>
      <c r="H31" s="12" t="n"/>
      <c r="I31" s="12" t="n"/>
      <c r="J31" s="14">
        <f>SUM(F31:I31)</f>
        <v/>
      </c>
    </row>
    <row r="32">
      <c r="A32" s="11" t="inlineStr">
        <is>
          <t>BALANCE</t>
        </is>
      </c>
      <c r="B32" s="11" t="inlineStr">
        <is>
          <t>AOV (средний оплаченный заказ)</t>
        </is>
      </c>
      <c r="C32" s="11" t="inlineStr">
        <is>
          <t>Оплаченная выручка / оплаченные заказы</t>
        </is>
      </c>
      <c r="D32" s="11" t="inlineStr">
        <is>
          <t>Формула</t>
        </is>
      </c>
      <c r="E32" s="11" t="inlineStr">
        <is>
          <t>Филипп</t>
        </is>
      </c>
      <c r="F32" s="21">
        <f>IFERROR(F29/F27,"")</f>
        <v/>
      </c>
      <c r="G32" s="21">
        <f>IFERROR(G29/G27,"")</f>
        <v/>
      </c>
      <c r="H32" s="21">
        <f>IFERROR(H29/H27,"")</f>
        <v/>
      </c>
      <c r="I32" s="21">
        <f>IFERROR(I29/I27,"")</f>
        <v/>
      </c>
      <c r="J32" s="21">
        <f>IFERROR(J29/J27,"")</f>
        <v/>
      </c>
    </row>
    <row r="33">
      <c r="A33" s="11" t="inlineStr">
        <is>
          <t>BALANCE</t>
        </is>
      </c>
      <c r="B33" s="11" t="inlineStr">
        <is>
          <t>Единиц в заказе</t>
        </is>
      </c>
      <c r="C33" s="11" t="inlineStr">
        <is>
          <t>Единицы / оплаченные заказы</t>
        </is>
      </c>
      <c r="D33" s="11" t="inlineStr">
        <is>
          <t>Формула</t>
        </is>
      </c>
      <c r="E33" s="11" t="inlineStr">
        <is>
          <t>Филипп</t>
        </is>
      </c>
      <c r="F33" s="15">
        <f>IFERROR(F31/F27,"")</f>
        <v/>
      </c>
      <c r="G33" s="15">
        <f>IFERROR(G31/G27,"")</f>
        <v/>
      </c>
      <c r="H33" s="15">
        <f>IFERROR(H31/H27,"")</f>
        <v/>
      </c>
      <c r="I33" s="15">
        <f>IFERROR(I31/I27,"")</f>
        <v/>
      </c>
      <c r="J33" s="15">
        <f>IFERROR(J31/J27,"")</f>
        <v/>
      </c>
    </row>
    <row r="34">
      <c r="A34" s="16" t="inlineStr">
        <is>
          <t>Конверсия</t>
        </is>
      </c>
      <c r="B34" s="17" t="inlineStr">
        <is>
          <t>Заказ → оплата</t>
        </is>
      </c>
      <c r="C34" s="16" t="inlineStr">
        <is>
          <t>Оплаченные / оформленные заказы BALANCE</t>
        </is>
      </c>
      <c r="D34" s="16" t="inlineStr">
        <is>
          <t>Формула</t>
        </is>
      </c>
      <c r="E34" s="16" t="inlineStr">
        <is>
          <t>Филипп</t>
        </is>
      </c>
      <c r="F34" s="18">
        <f>IFERROR(F27/F26,"")</f>
        <v/>
      </c>
      <c r="G34" s="18">
        <f>IFERROR(G27/G26,"")</f>
        <v/>
      </c>
      <c r="H34" s="18">
        <f>IFERROR(H27/H26,"")</f>
        <v/>
      </c>
      <c r="I34" s="18">
        <f>IFERROR(I27/I26,"")</f>
        <v/>
      </c>
      <c r="J34" s="18">
        <f>IFERROR(J27/J26,"")</f>
        <v/>
      </c>
    </row>
    <row r="35">
      <c r="A35" s="16" t="inlineStr">
        <is>
          <t>Индикатор</t>
        </is>
      </c>
      <c r="B35" s="17" t="inlineStr">
        <is>
          <t>Оплаченные заказы BALANCE / T-zone всего</t>
        </is>
      </c>
      <c r="C35" s="16" t="inlineStr">
        <is>
          <t>Агрегатный индикатор. T-zone → Order персонально не измеряется, пока нет ID посещения T-zone</t>
        </is>
      </c>
      <c r="D35" s="16" t="inlineStr">
        <is>
          <t>Формула</t>
        </is>
      </c>
      <c r="E35" s="16" t="inlineStr">
        <is>
          <t>Филипп</t>
        </is>
      </c>
      <c r="F35" s="18">
        <f>IFERROR(F27/F21,"")</f>
        <v/>
      </c>
      <c r="G35" s="18">
        <f>IFERROR(G27/G21,"")</f>
        <v/>
      </c>
      <c r="H35" s="18">
        <f>IFERROR(H27/H21,"")</f>
        <v/>
      </c>
      <c r="I35" s="18">
        <f>IFERROR(I27/I21,"")</f>
        <v/>
      </c>
      <c r="J35" s="18">
        <f>IFERROR(J27/J21,"")</f>
        <v/>
      </c>
    </row>
    <row r="36">
      <c r="A36" s="16" t="inlineStr">
        <is>
          <t>Индикатор</t>
        </is>
      </c>
      <c r="B36" s="17" t="inlineStr">
        <is>
          <t>Оплаченные заказы BALANCE / уникальные Scan</t>
        </is>
      </c>
      <c r="C36" s="16" t="inlineStr">
        <is>
          <t>Агрегатный индикатор стенда. Персональная конверсия Scan → Buyer — на листе 3</t>
        </is>
      </c>
      <c r="D36" s="16" t="inlineStr">
        <is>
          <t>Формула</t>
        </is>
      </c>
      <c r="E36" s="16" t="inlineStr">
        <is>
          <t>Филипп</t>
        </is>
      </c>
      <c r="F36" s="18">
        <f>IFERROR(F27/F11,"")</f>
        <v/>
      </c>
      <c r="G36" s="18">
        <f>IFERROR(G27/G11,"")</f>
        <v/>
      </c>
      <c r="H36" s="18">
        <f>IFERROR(H27/H11,"")</f>
        <v/>
      </c>
      <c r="I36" s="18">
        <f>IFERROR(I27/I11,"")</f>
        <v/>
      </c>
      <c r="J36" s="18">
        <f>IFERROR(J27/J11,"")</f>
        <v/>
      </c>
    </row>
    <row r="38">
      <c r="A38" s="9" t="inlineStr">
        <is>
          <t>СВОДНАЯ ВОРОНКА ВЫСТАВКИ · накопительно за 14–17 октября</t>
        </is>
      </c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</row>
    <row r="39" ht="34" customHeight="1">
      <c r="A39" s="6" t="inlineStr">
        <is>
          <t>Шаг</t>
        </is>
      </c>
      <c r="B39" s="6" t="inlineStr">
        <is>
          <t>Этап</t>
        </is>
      </c>
      <c r="C39" s="6" t="inlineStr">
        <is>
          <t>Значение</t>
        </is>
      </c>
      <c r="D39" s="6" t="inlineStr">
        <is>
          <t>Конверсия к предыдущему</t>
        </is>
      </c>
      <c r="E39" s="6" t="inlineStr">
        <is>
          <t>Конверсия от выданных карт</t>
        </is>
      </c>
    </row>
    <row r="40">
      <c r="A40" s="22" t="inlineStr">
        <is>
          <t>1</t>
        </is>
      </c>
      <c r="B40" s="23" t="inlineStr">
        <is>
          <t>Выдано BH-карт</t>
        </is>
      </c>
      <c r="C40" s="24">
        <f>J9</f>
        <v/>
      </c>
      <c r="D40" s="22" t="n"/>
      <c r="E40" s="22" t="n"/>
    </row>
    <row r="41">
      <c r="A41" s="22" t="inlineStr">
        <is>
          <t>2</t>
        </is>
      </c>
      <c r="B41" s="23" t="inlineStr">
        <is>
          <t>Уникальные Scan</t>
        </is>
      </c>
      <c r="C41" s="24">
        <f>J11</f>
        <v/>
      </c>
      <c r="D41" s="25">
        <f>IFERROR(C41/C40,"")</f>
        <v/>
      </c>
      <c r="E41" s="26">
        <f>IFERROR(C41/C$40,"")</f>
        <v/>
      </c>
    </row>
    <row r="42">
      <c r="A42" s="22" t="inlineStr">
        <is>
          <t>3</t>
        </is>
      </c>
      <c r="B42" s="23" t="inlineStr">
        <is>
          <t>T-zone с картой</t>
        </is>
      </c>
      <c r="C42" s="24">
        <f>J19</f>
        <v/>
      </c>
      <c r="D42" s="25">
        <f>IFERROR(C42/C41,"")</f>
        <v/>
      </c>
      <c r="E42" s="26">
        <f>IFERROR(C42/C$40,"")</f>
        <v/>
      </c>
    </row>
    <row r="43">
      <c r="A43" s="22" t="inlineStr">
        <is>
          <t>4</t>
        </is>
      </c>
      <c r="B43" s="23" t="inlineStr">
        <is>
          <t>Заказы BALANCE (оформлены)</t>
        </is>
      </c>
      <c r="C43" s="24">
        <f>J26</f>
        <v/>
      </c>
      <c r="D43" s="25">
        <f>IFERROR(C43/C42,"")</f>
        <v/>
      </c>
      <c r="E43" s="26">
        <f>IFERROR(C43/C$40,"")</f>
        <v/>
      </c>
    </row>
    <row r="44">
      <c r="A44" s="22" t="inlineStr">
        <is>
          <t>5</t>
        </is>
      </c>
      <c r="B44" s="23" t="inlineStr">
        <is>
          <t>Заказы BALANCE (оплачены)</t>
        </is>
      </c>
      <c r="C44" s="24">
        <f>J27</f>
        <v/>
      </c>
      <c r="D44" s="25">
        <f>IFERROR(C44/C43,"")</f>
        <v/>
      </c>
      <c r="E44" s="26">
        <f>IFERROR(C44/C$40,"")</f>
        <v/>
      </c>
    </row>
    <row r="58">
      <c r="A58" s="9" t="inlineStr">
        <is>
          <t>ЖУРНАЛ T-ZONE · учёт МОПов, два периода: до 14:00 и после 14:00 (Настя собирает к 20:00)</t>
        </is>
      </c>
      <c r="B58" s="10" t="n"/>
      <c r="C58" s="10" t="n"/>
      <c r="D58" s="10" t="n"/>
      <c r="E58" s="10" t="n"/>
      <c r="F58" s="10" t="n"/>
      <c r="G58" s="10" t="n"/>
      <c r="H58" s="10" t="n"/>
      <c r="I58" s="10" t="n"/>
    </row>
    <row r="59" ht="34" customHeight="1">
      <c r="A59" s="6" t="inlineStr">
        <is>
          <t>Дата</t>
        </is>
      </c>
      <c r="B59" s="6" t="inlineStr">
        <is>
          <t>МОП</t>
        </is>
      </c>
      <c r="C59" s="6" t="inlineStr">
        <is>
          <t>До 14:00 с картой</t>
        </is>
      </c>
      <c r="D59" s="6" t="inlineStr">
        <is>
          <t>До 14:00 без карты</t>
        </is>
      </c>
      <c r="E59" s="6" t="inlineStr">
        <is>
          <t>После 14:00 с картой</t>
        </is>
      </c>
      <c r="F59" s="8" t="inlineStr">
        <is>
          <t>После 14:00 без карты</t>
        </is>
      </c>
      <c r="G59" s="8" t="inlineStr">
        <is>
          <t>С картой итого</t>
        </is>
      </c>
      <c r="H59" s="8" t="inlineStr">
        <is>
          <t>Без карты итого</t>
        </is>
      </c>
      <c r="I59" s="8" t="inlineStr">
        <is>
          <t>Всего</t>
        </is>
      </c>
    </row>
    <row r="60">
      <c r="A60" s="27" t="n">
        <v>46309</v>
      </c>
      <c r="B60" s="28" t="inlineStr">
        <is>
          <t>Менеджер 1</t>
        </is>
      </c>
      <c r="C60" s="29" t="n">
        <v>12</v>
      </c>
      <c r="D60" s="29" t="n">
        <v>5</v>
      </c>
      <c r="E60" s="29" t="n">
        <v>15</v>
      </c>
      <c r="F60" s="29" t="n">
        <v>7</v>
      </c>
      <c r="G60" s="30">
        <f>SUM(C60,E60)</f>
        <v/>
      </c>
      <c r="H60" s="30">
        <f>SUM(D60,F60)</f>
        <v/>
      </c>
      <c r="I60" s="30">
        <f>G60+H60</f>
        <v/>
      </c>
    </row>
    <row r="61">
      <c r="A61" s="27" t="n">
        <v>46309</v>
      </c>
      <c r="B61" s="28" t="inlineStr">
        <is>
          <t>Менеджер 2</t>
        </is>
      </c>
      <c r="C61" s="29" t="n">
        <v>14</v>
      </c>
      <c r="D61" s="29" t="n">
        <v>6</v>
      </c>
      <c r="E61" s="29" t="n">
        <v>18</v>
      </c>
      <c r="F61" s="29" t="n">
        <v>8</v>
      </c>
      <c r="G61" s="30">
        <f>SUM(C61,E61)</f>
        <v/>
      </c>
      <c r="H61" s="30">
        <f>SUM(D61,F61)</f>
        <v/>
      </c>
      <c r="I61" s="30">
        <f>G61+H61</f>
        <v/>
      </c>
    </row>
    <row r="62">
      <c r="A62" s="27" t="n">
        <v>46309</v>
      </c>
      <c r="B62" s="28" t="inlineStr">
        <is>
          <t>Менеджер 3</t>
        </is>
      </c>
      <c r="C62" s="29" t="n"/>
      <c r="D62" s="29" t="n"/>
      <c r="E62" s="29" t="n"/>
      <c r="F62" s="29" t="n"/>
      <c r="G62" s="30">
        <f>SUM(C62,E62)</f>
        <v/>
      </c>
      <c r="H62" s="30">
        <f>SUM(D62,F62)</f>
        <v/>
      </c>
      <c r="I62" s="30">
        <f>G62+H62</f>
        <v/>
      </c>
    </row>
    <row r="63">
      <c r="A63" s="27" t="n">
        <v>46309</v>
      </c>
      <c r="B63" s="28" t="inlineStr">
        <is>
          <t>Менеджер 4</t>
        </is>
      </c>
      <c r="C63" s="29" t="n"/>
      <c r="D63" s="29" t="n"/>
      <c r="E63" s="29" t="n"/>
      <c r="F63" s="29" t="n"/>
      <c r="G63" s="30">
        <f>SUM(C63,E63)</f>
        <v/>
      </c>
      <c r="H63" s="30">
        <f>SUM(D63,F63)</f>
        <v/>
      </c>
      <c r="I63" s="30">
        <f>G63+H63</f>
        <v/>
      </c>
    </row>
    <row r="64">
      <c r="A64" s="27" t="n">
        <v>46309</v>
      </c>
      <c r="B64" s="28" t="inlineStr">
        <is>
          <t>Доктор Ким</t>
        </is>
      </c>
      <c r="C64" s="29" t="n"/>
      <c r="D64" s="29" t="n"/>
      <c r="E64" s="29" t="n"/>
      <c r="F64" s="29" t="n"/>
      <c r="G64" s="30">
        <f>SUM(C64,E64)</f>
        <v/>
      </c>
      <c r="H64" s="30">
        <f>SUM(D64,F64)</f>
        <v/>
      </c>
      <c r="I64" s="30">
        <f>G64+H64</f>
        <v/>
      </c>
    </row>
    <row r="65">
      <c r="A65" s="31" t="n">
        <v>46310</v>
      </c>
      <c r="B65" s="22" t="inlineStr">
        <is>
          <t>Менеджер 1</t>
        </is>
      </c>
      <c r="C65" s="29" t="n"/>
      <c r="D65" s="29" t="n"/>
      <c r="E65" s="29" t="n"/>
      <c r="F65" s="29" t="n"/>
      <c r="G65" s="30">
        <f>SUM(C65,E65)</f>
        <v/>
      </c>
      <c r="H65" s="30">
        <f>SUM(D65,F65)</f>
        <v/>
      </c>
      <c r="I65" s="30">
        <f>G65+H65</f>
        <v/>
      </c>
    </row>
    <row r="66">
      <c r="A66" s="31" t="n">
        <v>46310</v>
      </c>
      <c r="B66" s="22" t="inlineStr">
        <is>
          <t>Менеджер 2</t>
        </is>
      </c>
      <c r="C66" s="29" t="n"/>
      <c r="D66" s="29" t="n"/>
      <c r="E66" s="29" t="n"/>
      <c r="F66" s="29" t="n"/>
      <c r="G66" s="30">
        <f>SUM(C66,E66)</f>
        <v/>
      </c>
      <c r="H66" s="30">
        <f>SUM(D66,F66)</f>
        <v/>
      </c>
      <c r="I66" s="30">
        <f>G66+H66</f>
        <v/>
      </c>
    </row>
    <row r="67">
      <c r="A67" s="31" t="n">
        <v>46310</v>
      </c>
      <c r="B67" s="22" t="inlineStr">
        <is>
          <t>Менеджер 3</t>
        </is>
      </c>
      <c r="C67" s="29" t="n"/>
      <c r="D67" s="29" t="n"/>
      <c r="E67" s="29" t="n"/>
      <c r="F67" s="29" t="n"/>
      <c r="G67" s="30">
        <f>SUM(C67,E67)</f>
        <v/>
      </c>
      <c r="H67" s="30">
        <f>SUM(D67,F67)</f>
        <v/>
      </c>
      <c r="I67" s="30">
        <f>G67+H67</f>
        <v/>
      </c>
    </row>
    <row r="68">
      <c r="A68" s="31" t="n">
        <v>46310</v>
      </c>
      <c r="B68" s="22" t="inlineStr">
        <is>
          <t>Менеджер 4</t>
        </is>
      </c>
      <c r="C68" s="29" t="n"/>
      <c r="D68" s="29" t="n"/>
      <c r="E68" s="29" t="n"/>
      <c r="F68" s="29" t="n"/>
      <c r="G68" s="30">
        <f>SUM(C68,E68)</f>
        <v/>
      </c>
      <c r="H68" s="30">
        <f>SUM(D68,F68)</f>
        <v/>
      </c>
      <c r="I68" s="30">
        <f>G68+H68</f>
        <v/>
      </c>
    </row>
    <row r="69">
      <c r="A69" s="31" t="n">
        <v>46310</v>
      </c>
      <c r="B69" s="22" t="inlineStr">
        <is>
          <t>Доктор Ким</t>
        </is>
      </c>
      <c r="C69" s="29" t="n"/>
      <c r="D69" s="29" t="n"/>
      <c r="E69" s="29" t="n"/>
      <c r="F69" s="29" t="n"/>
      <c r="G69" s="30">
        <f>SUM(C69,E69)</f>
        <v/>
      </c>
      <c r="H69" s="30">
        <f>SUM(D69,F69)</f>
        <v/>
      </c>
      <c r="I69" s="30">
        <f>G69+H69</f>
        <v/>
      </c>
    </row>
    <row r="70">
      <c r="A70" s="31" t="n">
        <v>46311</v>
      </c>
      <c r="B70" s="22" t="inlineStr">
        <is>
          <t>Менеджер 1</t>
        </is>
      </c>
      <c r="C70" s="29" t="n"/>
      <c r="D70" s="29" t="n"/>
      <c r="E70" s="29" t="n"/>
      <c r="F70" s="29" t="n"/>
      <c r="G70" s="30">
        <f>SUM(C70,E70)</f>
        <v/>
      </c>
      <c r="H70" s="30">
        <f>SUM(D70,F70)</f>
        <v/>
      </c>
      <c r="I70" s="30">
        <f>G70+H70</f>
        <v/>
      </c>
    </row>
    <row r="71">
      <c r="A71" s="31" t="n">
        <v>46311</v>
      </c>
      <c r="B71" s="22" t="inlineStr">
        <is>
          <t>Менеджер 2</t>
        </is>
      </c>
      <c r="C71" s="29" t="n"/>
      <c r="D71" s="29" t="n"/>
      <c r="E71" s="29" t="n"/>
      <c r="F71" s="29" t="n"/>
      <c r="G71" s="30">
        <f>SUM(C71,E71)</f>
        <v/>
      </c>
      <c r="H71" s="30">
        <f>SUM(D71,F71)</f>
        <v/>
      </c>
      <c r="I71" s="30">
        <f>G71+H71</f>
        <v/>
      </c>
    </row>
    <row r="72">
      <c r="A72" s="31" t="n">
        <v>46311</v>
      </c>
      <c r="B72" s="22" t="inlineStr">
        <is>
          <t>Менеджер 3</t>
        </is>
      </c>
      <c r="C72" s="29" t="n"/>
      <c r="D72" s="29" t="n"/>
      <c r="E72" s="29" t="n"/>
      <c r="F72" s="29" t="n"/>
      <c r="G72" s="30">
        <f>SUM(C72,E72)</f>
        <v/>
      </c>
      <c r="H72" s="30">
        <f>SUM(D72,F72)</f>
        <v/>
      </c>
      <c r="I72" s="30">
        <f>G72+H72</f>
        <v/>
      </c>
    </row>
    <row r="73">
      <c r="A73" s="31" t="n">
        <v>46311</v>
      </c>
      <c r="B73" s="22" t="inlineStr">
        <is>
          <t>Менеджер 4</t>
        </is>
      </c>
      <c r="C73" s="29" t="n"/>
      <c r="D73" s="29" t="n"/>
      <c r="E73" s="29" t="n"/>
      <c r="F73" s="29" t="n"/>
      <c r="G73" s="30">
        <f>SUM(C73,E73)</f>
        <v/>
      </c>
      <c r="H73" s="30">
        <f>SUM(D73,F73)</f>
        <v/>
      </c>
      <c r="I73" s="30">
        <f>G73+H73</f>
        <v/>
      </c>
    </row>
    <row r="74">
      <c r="A74" s="31" t="n">
        <v>46311</v>
      </c>
      <c r="B74" s="22" t="inlineStr">
        <is>
          <t>Доктор Ким</t>
        </is>
      </c>
      <c r="C74" s="29" t="n"/>
      <c r="D74" s="29" t="n"/>
      <c r="E74" s="29" t="n"/>
      <c r="F74" s="29" t="n"/>
      <c r="G74" s="30">
        <f>SUM(C74,E74)</f>
        <v/>
      </c>
      <c r="H74" s="30">
        <f>SUM(D74,F74)</f>
        <v/>
      </c>
      <c r="I74" s="30">
        <f>G74+H74</f>
        <v/>
      </c>
    </row>
    <row r="75">
      <c r="A75" s="31" t="n">
        <v>46312</v>
      </c>
      <c r="B75" s="22" t="inlineStr">
        <is>
          <t>Менеджер 1</t>
        </is>
      </c>
      <c r="C75" s="29" t="n"/>
      <c r="D75" s="29" t="n"/>
      <c r="E75" s="29" t="n"/>
      <c r="F75" s="29" t="n"/>
      <c r="G75" s="30">
        <f>SUM(C75,E75)</f>
        <v/>
      </c>
      <c r="H75" s="30">
        <f>SUM(D75,F75)</f>
        <v/>
      </c>
      <c r="I75" s="30">
        <f>G75+H75</f>
        <v/>
      </c>
    </row>
    <row r="76">
      <c r="A76" s="31" t="n">
        <v>46312</v>
      </c>
      <c r="B76" s="22" t="inlineStr">
        <is>
          <t>Менеджер 2</t>
        </is>
      </c>
      <c r="C76" s="29" t="n"/>
      <c r="D76" s="29" t="n"/>
      <c r="E76" s="29" t="n"/>
      <c r="F76" s="29" t="n"/>
      <c r="G76" s="30">
        <f>SUM(C76,E76)</f>
        <v/>
      </c>
      <c r="H76" s="30">
        <f>SUM(D76,F76)</f>
        <v/>
      </c>
      <c r="I76" s="30">
        <f>G76+H76</f>
        <v/>
      </c>
    </row>
    <row r="77">
      <c r="A77" s="31" t="n">
        <v>46312</v>
      </c>
      <c r="B77" s="22" t="inlineStr">
        <is>
          <t>Менеджер 3</t>
        </is>
      </c>
      <c r="C77" s="29" t="n"/>
      <c r="D77" s="29" t="n"/>
      <c r="E77" s="29" t="n"/>
      <c r="F77" s="29" t="n"/>
      <c r="G77" s="30">
        <f>SUM(C77,E77)</f>
        <v/>
      </c>
      <c r="H77" s="30">
        <f>SUM(D77,F77)</f>
        <v/>
      </c>
      <c r="I77" s="30">
        <f>G77+H77</f>
        <v/>
      </c>
    </row>
    <row r="78">
      <c r="A78" s="31" t="n">
        <v>46312</v>
      </c>
      <c r="B78" s="22" t="inlineStr">
        <is>
          <t>Менеджер 4</t>
        </is>
      </c>
      <c r="C78" s="29" t="n"/>
      <c r="D78" s="29" t="n"/>
      <c r="E78" s="29" t="n"/>
      <c r="F78" s="29" t="n"/>
      <c r="G78" s="30">
        <f>SUM(C78,E78)</f>
        <v/>
      </c>
      <c r="H78" s="30">
        <f>SUM(D78,F78)</f>
        <v/>
      </c>
      <c r="I78" s="30">
        <f>G78+H78</f>
        <v/>
      </c>
    </row>
    <row r="79">
      <c r="A79" s="31" t="n">
        <v>46312</v>
      </c>
      <c r="B79" s="22" t="inlineStr">
        <is>
          <t>Доктор Ким</t>
        </is>
      </c>
      <c r="C79" s="29" t="n"/>
      <c r="D79" s="29" t="n"/>
      <c r="E79" s="29" t="n"/>
      <c r="F79" s="29" t="n"/>
      <c r="G79" s="30">
        <f>SUM(C79,E79)</f>
        <v/>
      </c>
      <c r="H79" s="30">
        <f>SUM(D79,F79)</f>
        <v/>
      </c>
      <c r="I79" s="30">
        <f>G79+H79</f>
        <v/>
      </c>
    </row>
    <row r="81">
      <c r="A81" s="32" t="inlineStr">
        <is>
          <t>Правила: считаем только фактический тест продукта; один посетитель — один учёт за визит, независимо от числа продуктов; доктор Ким — отдельной строкой, входит в общий итог. Строки можно добавлять в пределах до строки 100.</t>
        </is>
      </c>
    </row>
  </sheetData>
  <mergeCells count="1">
    <mergeCell ref="A2:J2"/>
  </mergeCells>
  <dataValidations count="1">
    <dataValidation sqref="B60 B61 B62 B63 B64 B65 B66 B67 B68 B69 B70 B71 B72 B73 B74 B75 B76 B77 B78 B79" showDropDown="0" showInputMessage="0" showErrorMessage="0" allowBlank="1" type="list">
      <formula1>"Менеджер 1,Менеджер 2,Менеджер 3,Менеджер 4,Доктор Ким"</formula1>
    </dataValidation>
  </dataValidations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143F35"/>
    <outlinePr summaryBelow="1" summaryRight="1"/>
    <pageSetUpPr/>
  </sheetPr>
  <dimension ref="A1:L93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8" customWidth="1" min="2" max="2"/>
    <col width="46" customWidth="1" min="3" max="3"/>
    <col width="22" customWidth="1" min="4" max="4"/>
    <col width="16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Контур 2 · Цифровая воронка после скана</t>
        </is>
      </c>
    </row>
    <row r="2" ht="44" customHeight="1">
      <c r="A2" s="2" t="inlineStr">
        <is>
          <t>Скан → импорт → личный кабинет → результат → решение → товар → сайт бренда → заказ → оплата. Каждый столбец — нарастающий итог уникальных пользователей когорты Scan на дату среза. Отдельно считаем число событий. Цифровой путь не обязателен: офлайн-покупатель может купить на стенде без активации кабинета.</t>
        </is>
      </c>
    </row>
    <row r="3">
      <c r="A3" s="3" t="inlineStr">
        <is>
          <t>■ жёлтое — ввод данных   ■ зелёное — формула   ■ тёмно-зелёное — конверсия между этапами   ■ розовый заголовок столбца — иллюстративные числа из ТЗ, заменить фактом</t>
        </is>
      </c>
    </row>
    <row r="5" ht="34" customHeight="1">
      <c r="A5" s="6" t="inlineStr">
        <is>
          <t>Этап</t>
        </is>
      </c>
      <c r="B5" s="6" t="inlineStr">
        <is>
          <t>Событие</t>
        </is>
      </c>
      <c r="C5" s="6" t="inlineStr">
        <is>
          <t>Смысл / зачем</t>
        </is>
      </c>
      <c r="D5" s="6" t="inlineStr">
        <is>
          <t>Источник</t>
        </is>
      </c>
      <c r="E5" s="6" t="inlineStr">
        <is>
          <t>Ответственный</t>
        </is>
      </c>
      <c r="F5" s="7" t="inlineStr">
        <is>
          <t>14.10 (пример из ТЗ)</t>
        </is>
      </c>
      <c r="G5" s="8" t="inlineStr">
        <is>
          <t>15.10</t>
        </is>
      </c>
      <c r="H5" s="8" t="inlineStr">
        <is>
          <t>16.10</t>
        </is>
      </c>
      <c r="I5" s="8" t="inlineStr">
        <is>
          <t>17.10</t>
        </is>
      </c>
      <c r="J5" s="8" t="inlineStr">
        <is>
          <t>24.10 · D+7</t>
        </is>
      </c>
      <c r="K5" s="8" t="inlineStr">
        <is>
          <t>31.10 · D+14</t>
        </is>
      </c>
      <c r="L5" s="8" t="inlineStr">
        <is>
          <t>16.11 · D+30</t>
        </is>
      </c>
    </row>
    <row r="6">
      <c r="A6" s="9" t="inlineStr">
        <is>
          <t>A · ОСНОВНАЯ ЦЕПОЧКА — уникальные пользователи на этапе (нарастающим итогом на дату среза)</t>
        </is>
      </c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</row>
    <row r="7">
      <c r="A7" s="11" t="inlineStr">
        <is>
          <t>Скан</t>
        </is>
      </c>
      <c r="B7" s="11" t="inlineStr">
        <is>
          <t>scan_completed</t>
        </is>
      </c>
      <c r="C7" s="11" t="inlineStr">
        <is>
          <t>Скан завершён</t>
        </is>
      </c>
      <c r="D7" s="11" t="inlineStr">
        <is>
          <t>MotiPhysio / backend</t>
        </is>
      </c>
      <c r="E7" s="11" t="inlineStr">
        <is>
          <t>Дима</t>
        </is>
      </c>
      <c r="F7" s="12" t="n">
        <v>240</v>
      </c>
      <c r="G7" s="12" t="n"/>
      <c r="H7" s="12" t="n"/>
      <c r="I7" s="12" t="n"/>
      <c r="J7" s="12" t="n"/>
      <c r="K7" s="12" t="n"/>
      <c r="L7" s="12" t="n"/>
    </row>
    <row r="8">
      <c r="A8" s="11" t="inlineStr">
        <is>
          <t>Скан</t>
        </is>
      </c>
      <c r="B8" s="11" t="inlineStr">
        <is>
          <t>scan_imported</t>
        </is>
      </c>
      <c r="C8" s="11" t="inlineStr">
        <is>
          <t>Данные успешно импортированы — контроль API</t>
        </is>
      </c>
      <c r="D8" s="11" t="inlineStr">
        <is>
          <t>MotiPhysio / backend</t>
        </is>
      </c>
      <c r="E8" s="11" t="inlineStr">
        <is>
          <t>Дима</t>
        </is>
      </c>
      <c r="F8" s="12" t="n">
        <v>236</v>
      </c>
      <c r="G8" s="12" t="n"/>
      <c r="H8" s="12" t="n"/>
      <c r="I8" s="12" t="n"/>
      <c r="J8" s="12" t="n"/>
      <c r="K8" s="12" t="n"/>
      <c r="L8" s="12" t="n"/>
    </row>
    <row r="9">
      <c r="A9" s="11" t="inlineStr">
        <is>
          <t>Кабинет</t>
        </is>
      </c>
      <c r="B9" s="11" t="inlineStr">
        <is>
          <t>account_created</t>
        </is>
      </c>
      <c r="C9" s="11" t="inlineStr">
        <is>
          <t>Профиль создан</t>
        </is>
      </c>
      <c r="D9" s="11" t="inlineStr">
        <is>
          <t>Balance Hub</t>
        </is>
      </c>
      <c r="E9" s="11" t="inlineStr">
        <is>
          <t>Дима</t>
        </is>
      </c>
      <c r="F9" s="12" t="n">
        <v>230</v>
      </c>
      <c r="G9" s="12" t="n"/>
      <c r="H9" s="12" t="n"/>
      <c r="I9" s="12" t="n"/>
      <c r="J9" s="12" t="n"/>
      <c r="K9" s="12" t="n"/>
      <c r="L9" s="12" t="n"/>
    </row>
    <row r="10">
      <c r="A10" s="11" t="inlineStr">
        <is>
          <t>Кабинет</t>
        </is>
      </c>
      <c r="B10" s="11" t="inlineStr">
        <is>
          <t>account_activated</t>
        </is>
      </c>
      <c r="C10" s="11" t="inlineStr">
        <is>
          <t>Первый вход — активация</t>
        </is>
      </c>
      <c r="D10" s="11" t="inlineStr">
        <is>
          <t>Balance Hub</t>
        </is>
      </c>
      <c r="E10" s="11" t="inlineStr">
        <is>
          <t>Дима</t>
        </is>
      </c>
      <c r="F10" s="12" t="n">
        <v>120</v>
      </c>
      <c r="G10" s="12" t="n"/>
      <c r="H10" s="12" t="n"/>
      <c r="I10" s="12" t="n"/>
      <c r="J10" s="12" t="n"/>
      <c r="K10" s="12" t="n"/>
      <c r="L10" s="12" t="n"/>
    </row>
    <row r="11">
      <c r="A11" s="11" t="inlineStr">
        <is>
          <t>Результат</t>
        </is>
      </c>
      <c r="B11" s="11" t="inlineStr">
        <is>
          <t>result_viewed</t>
        </is>
      </c>
      <c r="C11" s="11" t="inlineStr">
        <is>
          <t>Просмотр отчёта — первый смысловой контакт</t>
        </is>
      </c>
      <c r="D11" s="11" t="inlineStr">
        <is>
          <t>Balance Hub</t>
        </is>
      </c>
      <c r="E11" s="11" t="inlineStr">
        <is>
          <t>Дима</t>
        </is>
      </c>
      <c r="F11" s="12" t="n">
        <v>110</v>
      </c>
      <c r="G11" s="12" t="n"/>
      <c r="H11" s="12" t="n"/>
      <c r="I11" s="12" t="n"/>
      <c r="J11" s="12" t="n"/>
      <c r="K11" s="12" t="n"/>
      <c r="L11" s="12" t="n"/>
    </row>
    <row r="12">
      <c r="A12" s="11" t="inlineStr">
        <is>
          <t>Решение</t>
        </is>
      </c>
      <c r="B12" s="11" t="inlineStr">
        <is>
          <t>solution_viewed</t>
        </is>
      </c>
      <c r="C12" s="11" t="inlineStr">
        <is>
          <t>Открыты персональные решения</t>
        </is>
      </c>
      <c r="D12" s="11" t="inlineStr">
        <is>
          <t>Balance Hub</t>
        </is>
      </c>
      <c r="E12" s="11" t="inlineStr">
        <is>
          <t>Дима</t>
        </is>
      </c>
      <c r="F12" s="12" t="n">
        <v>80</v>
      </c>
      <c r="G12" s="12" t="n"/>
      <c r="H12" s="12" t="n"/>
      <c r="I12" s="12" t="n"/>
      <c r="J12" s="12" t="n"/>
      <c r="K12" s="12" t="n"/>
      <c r="L12" s="12" t="n"/>
    </row>
    <row r="13">
      <c r="A13" s="11" t="inlineStr">
        <is>
          <t>Товар</t>
        </is>
      </c>
      <c r="B13" s="11" t="inlineStr">
        <is>
          <t>product_viewed</t>
        </is>
      </c>
      <c r="C13" s="11" t="inlineStr">
        <is>
          <t>Товарный интерес</t>
        </is>
      </c>
      <c r="D13" s="11" t="inlineStr">
        <is>
          <t>Balance Hub</t>
        </is>
      </c>
      <c r="E13" s="11" t="inlineStr">
        <is>
          <t>Дима</t>
        </is>
      </c>
      <c r="F13" s="12" t="n">
        <v>60</v>
      </c>
      <c r="G13" s="12" t="n"/>
      <c r="H13" s="12" t="n"/>
      <c r="I13" s="12" t="n"/>
      <c r="J13" s="12" t="n"/>
      <c r="K13" s="12" t="n"/>
      <c r="L13" s="12" t="n"/>
    </row>
    <row r="14">
      <c r="A14" s="11" t="inlineStr">
        <is>
          <t>Товар</t>
        </is>
      </c>
      <c r="B14" s="11" t="inlineStr">
        <is>
          <t>buy_clicked</t>
        </is>
      </c>
      <c r="C14" s="11" t="inlineStr">
        <is>
          <t>Переход к покупке</t>
        </is>
      </c>
      <c r="D14" s="11" t="inlineStr">
        <is>
          <t>Balance Hub</t>
        </is>
      </c>
      <c r="E14" s="11" t="inlineStr">
        <is>
          <t>Дима</t>
        </is>
      </c>
      <c r="F14" s="12" t="n">
        <v>35</v>
      </c>
      <c r="G14" s="12" t="n"/>
      <c r="H14" s="12" t="n"/>
      <c r="I14" s="12" t="n"/>
      <c r="J14" s="12" t="n"/>
      <c r="K14" s="12" t="n"/>
      <c r="L14" s="12" t="n"/>
    </row>
    <row r="15">
      <c r="A15" s="11" t="inlineStr">
        <is>
          <t>Сайт бренда</t>
        </is>
      </c>
      <c r="B15" s="11" t="inlineStr">
        <is>
          <t>store_landing</t>
        </is>
      </c>
      <c r="C15" s="11" t="inlineStr">
        <is>
          <t>Переход на сайт KANUDA / Deep Roller</t>
        </is>
      </c>
      <c r="D15" s="11" t="inlineStr">
        <is>
          <t>KANUDA / Deep Roller</t>
        </is>
      </c>
      <c r="E15" s="11" t="inlineStr">
        <is>
          <t>Дима</t>
        </is>
      </c>
      <c r="F15" s="12" t="n">
        <v>32</v>
      </c>
      <c r="G15" s="12" t="n"/>
      <c r="H15" s="12" t="n"/>
      <c r="I15" s="12" t="n"/>
      <c r="J15" s="12" t="n"/>
      <c r="K15" s="12" t="n"/>
      <c r="L15" s="12" t="n"/>
    </row>
    <row r="16">
      <c r="A16" s="11" t="inlineStr">
        <is>
          <t>Сайт бренда</t>
        </is>
      </c>
      <c r="B16" s="11" t="inlineStr">
        <is>
          <t>checkout_started</t>
        </is>
      </c>
      <c r="C16" s="11" t="inlineStr">
        <is>
          <t>Начало оформления заказа</t>
        </is>
      </c>
      <c r="D16" s="11" t="inlineStr">
        <is>
          <t>KANUDA / Deep Roller</t>
        </is>
      </c>
      <c r="E16" s="11" t="inlineStr">
        <is>
          <t>Дима</t>
        </is>
      </c>
      <c r="F16" s="12" t="n">
        <v>20</v>
      </c>
      <c r="G16" s="12" t="n"/>
      <c r="H16" s="12" t="n"/>
      <c r="I16" s="12" t="n"/>
      <c r="J16" s="12" t="n"/>
      <c r="K16" s="12" t="n"/>
      <c r="L16" s="12" t="n"/>
    </row>
    <row r="17">
      <c r="A17" s="11" t="inlineStr">
        <is>
          <t>Заказ</t>
        </is>
      </c>
      <c r="B17" s="11" t="inlineStr">
        <is>
          <t>order_created</t>
        </is>
      </c>
      <c r="C17" s="11" t="inlineStr">
        <is>
          <t>Заказ оформлен</t>
        </is>
      </c>
      <c r="D17" s="11" t="inlineStr">
        <is>
          <t>CRM / платёжная система</t>
        </is>
      </c>
      <c r="E17" s="11" t="inlineStr">
        <is>
          <t>Филипп</t>
        </is>
      </c>
      <c r="F17" s="12" t="n">
        <v>14</v>
      </c>
      <c r="G17" s="12" t="n"/>
      <c r="H17" s="12" t="n"/>
      <c r="I17" s="12" t="n"/>
      <c r="J17" s="12" t="n"/>
      <c r="K17" s="12" t="n"/>
      <c r="L17" s="12" t="n"/>
    </row>
    <row r="18">
      <c r="A18" s="11" t="inlineStr">
        <is>
          <t>Заказ</t>
        </is>
      </c>
      <c r="B18" s="11" t="inlineStr">
        <is>
          <t>order_paid</t>
        </is>
      </c>
      <c r="C18" s="11" t="inlineStr">
        <is>
          <t>Заказ оплачен</t>
        </is>
      </c>
      <c r="D18" s="11" t="inlineStr">
        <is>
          <t>CRM / платёжная система</t>
        </is>
      </c>
      <c r="E18" s="11" t="inlineStr">
        <is>
          <t>Филипп</t>
        </is>
      </c>
      <c r="F18" s="12" t="n">
        <v>12</v>
      </c>
      <c r="G18" s="12" t="n"/>
      <c r="H18" s="12" t="n"/>
      <c r="I18" s="12" t="n"/>
      <c r="J18" s="12" t="n"/>
      <c r="K18" s="12" t="n"/>
      <c r="L18" s="12" t="n"/>
    </row>
    <row r="19">
      <c r="A19" s="9" t="inlineStr">
        <is>
          <t>Конверсия к предыдущему этапу</t>
        </is>
      </c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</row>
    <row r="20">
      <c r="A20" s="16" t="inlineStr">
        <is>
          <t>Конверсия</t>
        </is>
      </c>
      <c r="B20" s="17" t="inlineStr">
        <is>
          <t>scan_completed → scan_imported</t>
        </is>
      </c>
      <c r="C20" s="16" t="inlineStr">
        <is>
          <t>scan_imported / scan_completed</t>
        </is>
      </c>
      <c r="D20" s="16" t="inlineStr">
        <is>
          <t>Формула</t>
        </is>
      </c>
      <c r="E20" s="16" t="inlineStr">
        <is>
          <t>Филипп</t>
        </is>
      </c>
      <c r="F20" s="18">
        <f>IFERROR(F8/F7,"")</f>
        <v/>
      </c>
      <c r="G20" s="18">
        <f>IFERROR(G8/G7,"")</f>
        <v/>
      </c>
      <c r="H20" s="18">
        <f>IFERROR(H8/H7,"")</f>
        <v/>
      </c>
      <c r="I20" s="18">
        <f>IFERROR(I8/I7,"")</f>
        <v/>
      </c>
      <c r="J20" s="18">
        <f>IFERROR(J8/J7,"")</f>
        <v/>
      </c>
      <c r="K20" s="18">
        <f>IFERROR(K8/K7,"")</f>
        <v/>
      </c>
      <c r="L20" s="18">
        <f>IFERROR(L8/L7,"")</f>
        <v/>
      </c>
    </row>
    <row r="21">
      <c r="A21" s="16" t="inlineStr">
        <is>
          <t>Конверсия</t>
        </is>
      </c>
      <c r="B21" s="17" t="inlineStr">
        <is>
          <t>scan_imported → account_created</t>
        </is>
      </c>
      <c r="C21" s="16" t="inlineStr">
        <is>
          <t>account_created / scan_imported</t>
        </is>
      </c>
      <c r="D21" s="16" t="inlineStr">
        <is>
          <t>Формула</t>
        </is>
      </c>
      <c r="E21" s="16" t="inlineStr">
        <is>
          <t>Филипп</t>
        </is>
      </c>
      <c r="F21" s="18">
        <f>IFERROR(F9/F8,"")</f>
        <v/>
      </c>
      <c r="G21" s="18">
        <f>IFERROR(G9/G8,"")</f>
        <v/>
      </c>
      <c r="H21" s="18">
        <f>IFERROR(H9/H8,"")</f>
        <v/>
      </c>
      <c r="I21" s="18">
        <f>IFERROR(I9/I8,"")</f>
        <v/>
      </c>
      <c r="J21" s="18">
        <f>IFERROR(J9/J8,"")</f>
        <v/>
      </c>
      <c r="K21" s="18">
        <f>IFERROR(K9/K8,"")</f>
        <v/>
      </c>
      <c r="L21" s="18">
        <f>IFERROR(L9/L8,"")</f>
        <v/>
      </c>
    </row>
    <row r="22">
      <c r="A22" s="16" t="inlineStr">
        <is>
          <t>Конверсия</t>
        </is>
      </c>
      <c r="B22" s="17" t="inlineStr">
        <is>
          <t>account_created → account_activated</t>
        </is>
      </c>
      <c r="C22" s="16" t="inlineStr">
        <is>
          <t>account_activated / account_created</t>
        </is>
      </c>
      <c r="D22" s="16" t="inlineStr">
        <is>
          <t>Формула</t>
        </is>
      </c>
      <c r="E22" s="16" t="inlineStr">
        <is>
          <t>Филипп</t>
        </is>
      </c>
      <c r="F22" s="18">
        <f>IFERROR(F10/F9,"")</f>
        <v/>
      </c>
      <c r="G22" s="18">
        <f>IFERROR(G10/G9,"")</f>
        <v/>
      </c>
      <c r="H22" s="18">
        <f>IFERROR(H10/H9,"")</f>
        <v/>
      </c>
      <c r="I22" s="18">
        <f>IFERROR(I10/I9,"")</f>
        <v/>
      </c>
      <c r="J22" s="18">
        <f>IFERROR(J10/J9,"")</f>
        <v/>
      </c>
      <c r="K22" s="18">
        <f>IFERROR(K10/K9,"")</f>
        <v/>
      </c>
      <c r="L22" s="18">
        <f>IFERROR(L10/L9,"")</f>
        <v/>
      </c>
    </row>
    <row r="23">
      <c r="A23" s="16" t="inlineStr">
        <is>
          <t>Конверсия</t>
        </is>
      </c>
      <c r="B23" s="17" t="inlineStr">
        <is>
          <t>account_activated → result_viewed</t>
        </is>
      </c>
      <c r="C23" s="16" t="inlineStr">
        <is>
          <t>result_viewed / account_activated</t>
        </is>
      </c>
      <c r="D23" s="16" t="inlineStr">
        <is>
          <t>Формула</t>
        </is>
      </c>
      <c r="E23" s="16" t="inlineStr">
        <is>
          <t>Филипп</t>
        </is>
      </c>
      <c r="F23" s="18">
        <f>IFERROR(F11/F10,"")</f>
        <v/>
      </c>
      <c r="G23" s="18">
        <f>IFERROR(G11/G10,"")</f>
        <v/>
      </c>
      <c r="H23" s="18">
        <f>IFERROR(H11/H10,"")</f>
        <v/>
      </c>
      <c r="I23" s="18">
        <f>IFERROR(I11/I10,"")</f>
        <v/>
      </c>
      <c r="J23" s="18">
        <f>IFERROR(J11/J10,"")</f>
        <v/>
      </c>
      <c r="K23" s="18">
        <f>IFERROR(K11/K10,"")</f>
        <v/>
      </c>
      <c r="L23" s="18">
        <f>IFERROR(L11/L10,"")</f>
        <v/>
      </c>
    </row>
    <row r="24">
      <c r="A24" s="16" t="inlineStr">
        <is>
          <t>Конверсия</t>
        </is>
      </c>
      <c r="B24" s="17" t="inlineStr">
        <is>
          <t>result_viewed → solution_viewed</t>
        </is>
      </c>
      <c r="C24" s="16" t="inlineStr">
        <is>
          <t>solution_viewed / result_viewed</t>
        </is>
      </c>
      <c r="D24" s="16" t="inlineStr">
        <is>
          <t>Формула</t>
        </is>
      </c>
      <c r="E24" s="16" t="inlineStr">
        <is>
          <t>Филипп</t>
        </is>
      </c>
      <c r="F24" s="18">
        <f>IFERROR(F12/F11,"")</f>
        <v/>
      </c>
      <c r="G24" s="18">
        <f>IFERROR(G12/G11,"")</f>
        <v/>
      </c>
      <c r="H24" s="18">
        <f>IFERROR(H12/H11,"")</f>
        <v/>
      </c>
      <c r="I24" s="18">
        <f>IFERROR(I12/I11,"")</f>
        <v/>
      </c>
      <c r="J24" s="18">
        <f>IFERROR(J12/J11,"")</f>
        <v/>
      </c>
      <c r="K24" s="18">
        <f>IFERROR(K12/K11,"")</f>
        <v/>
      </c>
      <c r="L24" s="18">
        <f>IFERROR(L12/L11,"")</f>
        <v/>
      </c>
    </row>
    <row r="25">
      <c r="A25" s="16" t="inlineStr">
        <is>
          <t>Конверсия</t>
        </is>
      </c>
      <c r="B25" s="17" t="inlineStr">
        <is>
          <t>solution_viewed → product_viewed</t>
        </is>
      </c>
      <c r="C25" s="16" t="inlineStr">
        <is>
          <t>product_viewed / solution_viewed</t>
        </is>
      </c>
      <c r="D25" s="16" t="inlineStr">
        <is>
          <t>Формула</t>
        </is>
      </c>
      <c r="E25" s="16" t="inlineStr">
        <is>
          <t>Филипп</t>
        </is>
      </c>
      <c r="F25" s="18">
        <f>IFERROR(F13/F12,"")</f>
        <v/>
      </c>
      <c r="G25" s="18">
        <f>IFERROR(G13/G12,"")</f>
        <v/>
      </c>
      <c r="H25" s="18">
        <f>IFERROR(H13/H12,"")</f>
        <v/>
      </c>
      <c r="I25" s="18">
        <f>IFERROR(I13/I12,"")</f>
        <v/>
      </c>
      <c r="J25" s="18">
        <f>IFERROR(J13/J12,"")</f>
        <v/>
      </c>
      <c r="K25" s="18">
        <f>IFERROR(K13/K12,"")</f>
        <v/>
      </c>
      <c r="L25" s="18">
        <f>IFERROR(L13/L12,"")</f>
        <v/>
      </c>
    </row>
    <row r="26">
      <c r="A26" s="16" t="inlineStr">
        <is>
          <t>Конверсия</t>
        </is>
      </c>
      <c r="B26" s="17" t="inlineStr">
        <is>
          <t>product_viewed → buy_clicked</t>
        </is>
      </c>
      <c r="C26" s="16" t="inlineStr">
        <is>
          <t>buy_clicked / product_viewed</t>
        </is>
      </c>
      <c r="D26" s="16" t="inlineStr">
        <is>
          <t>Формула</t>
        </is>
      </c>
      <c r="E26" s="16" t="inlineStr">
        <is>
          <t>Филипп</t>
        </is>
      </c>
      <c r="F26" s="18">
        <f>IFERROR(F14/F13,"")</f>
        <v/>
      </c>
      <c r="G26" s="18">
        <f>IFERROR(G14/G13,"")</f>
        <v/>
      </c>
      <c r="H26" s="18">
        <f>IFERROR(H14/H13,"")</f>
        <v/>
      </c>
      <c r="I26" s="18">
        <f>IFERROR(I14/I13,"")</f>
        <v/>
      </c>
      <c r="J26" s="18">
        <f>IFERROR(J14/J13,"")</f>
        <v/>
      </c>
      <c r="K26" s="18">
        <f>IFERROR(K14/K13,"")</f>
        <v/>
      </c>
      <c r="L26" s="18">
        <f>IFERROR(L14/L13,"")</f>
        <v/>
      </c>
    </row>
    <row r="27">
      <c r="A27" s="16" t="inlineStr">
        <is>
          <t>Конверсия</t>
        </is>
      </c>
      <c r="B27" s="17" t="inlineStr">
        <is>
          <t>buy_clicked → store_landing</t>
        </is>
      </c>
      <c r="C27" s="16" t="inlineStr">
        <is>
          <t>store_landing / buy_clicked</t>
        </is>
      </c>
      <c r="D27" s="16" t="inlineStr">
        <is>
          <t>Формула</t>
        </is>
      </c>
      <c r="E27" s="16" t="inlineStr">
        <is>
          <t>Филипп</t>
        </is>
      </c>
      <c r="F27" s="18">
        <f>IFERROR(F15/F14,"")</f>
        <v/>
      </c>
      <c r="G27" s="18">
        <f>IFERROR(G15/G14,"")</f>
        <v/>
      </c>
      <c r="H27" s="18">
        <f>IFERROR(H15/H14,"")</f>
        <v/>
      </c>
      <c r="I27" s="18">
        <f>IFERROR(I15/I14,"")</f>
        <v/>
      </c>
      <c r="J27" s="18">
        <f>IFERROR(J15/J14,"")</f>
        <v/>
      </c>
      <c r="K27" s="18">
        <f>IFERROR(K15/K14,"")</f>
        <v/>
      </c>
      <c r="L27" s="18">
        <f>IFERROR(L15/L14,"")</f>
        <v/>
      </c>
    </row>
    <row r="28">
      <c r="A28" s="16" t="inlineStr">
        <is>
          <t>Конверсия</t>
        </is>
      </c>
      <c r="B28" s="17" t="inlineStr">
        <is>
          <t>store_landing → checkout_started</t>
        </is>
      </c>
      <c r="C28" s="16" t="inlineStr">
        <is>
          <t>checkout_started / store_landing</t>
        </is>
      </c>
      <c r="D28" s="16" t="inlineStr">
        <is>
          <t>Формула</t>
        </is>
      </c>
      <c r="E28" s="16" t="inlineStr">
        <is>
          <t>Филипп</t>
        </is>
      </c>
      <c r="F28" s="18">
        <f>IFERROR(F16/F15,"")</f>
        <v/>
      </c>
      <c r="G28" s="18">
        <f>IFERROR(G16/G15,"")</f>
        <v/>
      </c>
      <c r="H28" s="18">
        <f>IFERROR(H16/H15,"")</f>
        <v/>
      </c>
      <c r="I28" s="18">
        <f>IFERROR(I16/I15,"")</f>
        <v/>
      </c>
      <c r="J28" s="18">
        <f>IFERROR(J16/J15,"")</f>
        <v/>
      </c>
      <c r="K28" s="18">
        <f>IFERROR(K16/K15,"")</f>
        <v/>
      </c>
      <c r="L28" s="18">
        <f>IFERROR(L16/L15,"")</f>
        <v/>
      </c>
    </row>
    <row r="29">
      <c r="A29" s="16" t="inlineStr">
        <is>
          <t>Конверсия</t>
        </is>
      </c>
      <c r="B29" s="17" t="inlineStr">
        <is>
          <t>checkout_started → order_created</t>
        </is>
      </c>
      <c r="C29" s="16" t="inlineStr">
        <is>
          <t>order_created / checkout_started</t>
        </is>
      </c>
      <c r="D29" s="16" t="inlineStr">
        <is>
          <t>Формула</t>
        </is>
      </c>
      <c r="E29" s="16" t="inlineStr">
        <is>
          <t>Филипп</t>
        </is>
      </c>
      <c r="F29" s="18">
        <f>IFERROR(F17/F16,"")</f>
        <v/>
      </c>
      <c r="G29" s="18">
        <f>IFERROR(G17/G16,"")</f>
        <v/>
      </c>
      <c r="H29" s="18">
        <f>IFERROR(H17/H16,"")</f>
        <v/>
      </c>
      <c r="I29" s="18">
        <f>IFERROR(I17/I16,"")</f>
        <v/>
      </c>
      <c r="J29" s="18">
        <f>IFERROR(J17/J16,"")</f>
        <v/>
      </c>
      <c r="K29" s="18">
        <f>IFERROR(K17/K16,"")</f>
        <v/>
      </c>
      <c r="L29" s="18">
        <f>IFERROR(L17/L16,"")</f>
        <v/>
      </c>
    </row>
    <row r="30">
      <c r="A30" s="16" t="inlineStr">
        <is>
          <t>Конверсия</t>
        </is>
      </c>
      <c r="B30" s="17" t="inlineStr">
        <is>
          <t>order_created → order_paid</t>
        </is>
      </c>
      <c r="C30" s="16" t="inlineStr">
        <is>
          <t>order_paid / order_created</t>
        </is>
      </c>
      <c r="D30" s="16" t="inlineStr">
        <is>
          <t>Формула</t>
        </is>
      </c>
      <c r="E30" s="16" t="inlineStr">
        <is>
          <t>Филипп</t>
        </is>
      </c>
      <c r="F30" s="18">
        <f>IFERROR(F18/F17,"")</f>
        <v/>
      </c>
      <c r="G30" s="18">
        <f>IFERROR(G18/G17,"")</f>
        <v/>
      </c>
      <c r="H30" s="18">
        <f>IFERROR(H18/H17,"")</f>
        <v/>
      </c>
      <c r="I30" s="18">
        <f>IFERROR(I18/I17,"")</f>
        <v/>
      </c>
      <c r="J30" s="18">
        <f>IFERROR(J18/J17,"")</f>
        <v/>
      </c>
      <c r="K30" s="18">
        <f>IFERROR(K18/K17,"")</f>
        <v/>
      </c>
      <c r="L30" s="18">
        <f>IFERROR(L18/L17,"")</f>
        <v/>
      </c>
    </row>
    <row r="31">
      <c r="A31" s="9" t="inlineStr">
        <is>
          <t>Конверсия от скана (доля когорты, дошедшая до этапа)</t>
        </is>
      </c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</row>
    <row r="32">
      <c r="A32" s="16" t="inlineStr">
        <is>
          <t>От скана</t>
        </is>
      </c>
      <c r="B32" s="17" t="inlineStr">
        <is>
          <t>scan_completed → scan_imported</t>
        </is>
      </c>
      <c r="C32" s="16" t="inlineStr">
        <is>
          <t>scan_imported / scan_completed</t>
        </is>
      </c>
      <c r="D32" s="16" t="inlineStr">
        <is>
          <t>Формула</t>
        </is>
      </c>
      <c r="E32" s="16" t="inlineStr">
        <is>
          <t>Филипп</t>
        </is>
      </c>
      <c r="F32" s="18">
        <f>IFERROR(F8/F7,"")</f>
        <v/>
      </c>
      <c r="G32" s="18">
        <f>IFERROR(G8/G7,"")</f>
        <v/>
      </c>
      <c r="H32" s="18">
        <f>IFERROR(H8/H7,"")</f>
        <v/>
      </c>
      <c r="I32" s="18">
        <f>IFERROR(I8/I7,"")</f>
        <v/>
      </c>
      <c r="J32" s="18">
        <f>IFERROR(J8/J7,"")</f>
        <v/>
      </c>
      <c r="K32" s="18">
        <f>IFERROR(K8/K7,"")</f>
        <v/>
      </c>
      <c r="L32" s="18">
        <f>IFERROR(L8/L7,"")</f>
        <v/>
      </c>
    </row>
    <row r="33">
      <c r="A33" s="16" t="inlineStr">
        <is>
          <t>От скана</t>
        </is>
      </c>
      <c r="B33" s="17" t="inlineStr">
        <is>
          <t>scan_completed → account_created</t>
        </is>
      </c>
      <c r="C33" s="16" t="inlineStr">
        <is>
          <t>account_created / scan_completed</t>
        </is>
      </c>
      <c r="D33" s="16" t="inlineStr">
        <is>
          <t>Формула</t>
        </is>
      </c>
      <c r="E33" s="16" t="inlineStr">
        <is>
          <t>Филипп</t>
        </is>
      </c>
      <c r="F33" s="18">
        <f>IFERROR(F9/F7,"")</f>
        <v/>
      </c>
      <c r="G33" s="18">
        <f>IFERROR(G9/G7,"")</f>
        <v/>
      </c>
      <c r="H33" s="18">
        <f>IFERROR(H9/H7,"")</f>
        <v/>
      </c>
      <c r="I33" s="18">
        <f>IFERROR(I9/I7,"")</f>
        <v/>
      </c>
      <c r="J33" s="18">
        <f>IFERROR(J9/J7,"")</f>
        <v/>
      </c>
      <c r="K33" s="18">
        <f>IFERROR(K9/K7,"")</f>
        <v/>
      </c>
      <c r="L33" s="18">
        <f>IFERROR(L9/L7,"")</f>
        <v/>
      </c>
    </row>
    <row r="34">
      <c r="A34" s="16" t="inlineStr">
        <is>
          <t>От скана</t>
        </is>
      </c>
      <c r="B34" s="17" t="inlineStr">
        <is>
          <t>scan_completed → account_activated</t>
        </is>
      </c>
      <c r="C34" s="16" t="inlineStr">
        <is>
          <t>account_activated / scan_completed</t>
        </is>
      </c>
      <c r="D34" s="16" t="inlineStr">
        <is>
          <t>Формула</t>
        </is>
      </c>
      <c r="E34" s="16" t="inlineStr">
        <is>
          <t>Филипп</t>
        </is>
      </c>
      <c r="F34" s="18">
        <f>IFERROR(F10/F7,"")</f>
        <v/>
      </c>
      <c r="G34" s="18">
        <f>IFERROR(G10/G7,"")</f>
        <v/>
      </c>
      <c r="H34" s="18">
        <f>IFERROR(H10/H7,"")</f>
        <v/>
      </c>
      <c r="I34" s="18">
        <f>IFERROR(I10/I7,"")</f>
        <v/>
      </c>
      <c r="J34" s="18">
        <f>IFERROR(J10/J7,"")</f>
        <v/>
      </c>
      <c r="K34" s="18">
        <f>IFERROR(K10/K7,"")</f>
        <v/>
      </c>
      <c r="L34" s="18">
        <f>IFERROR(L10/L7,"")</f>
        <v/>
      </c>
    </row>
    <row r="35">
      <c r="A35" s="16" t="inlineStr">
        <is>
          <t>От скана</t>
        </is>
      </c>
      <c r="B35" s="17" t="inlineStr">
        <is>
          <t>scan_completed → result_viewed</t>
        </is>
      </c>
      <c r="C35" s="16" t="inlineStr">
        <is>
          <t>result_viewed / scan_completed</t>
        </is>
      </c>
      <c r="D35" s="16" t="inlineStr">
        <is>
          <t>Формула</t>
        </is>
      </c>
      <c r="E35" s="16" t="inlineStr">
        <is>
          <t>Филипп</t>
        </is>
      </c>
      <c r="F35" s="18">
        <f>IFERROR(F11/F7,"")</f>
        <v/>
      </c>
      <c r="G35" s="18">
        <f>IFERROR(G11/G7,"")</f>
        <v/>
      </c>
      <c r="H35" s="18">
        <f>IFERROR(H11/H7,"")</f>
        <v/>
      </c>
      <c r="I35" s="18">
        <f>IFERROR(I11/I7,"")</f>
        <v/>
      </c>
      <c r="J35" s="18">
        <f>IFERROR(J11/J7,"")</f>
        <v/>
      </c>
      <c r="K35" s="18">
        <f>IFERROR(K11/K7,"")</f>
        <v/>
      </c>
      <c r="L35" s="18">
        <f>IFERROR(L11/L7,"")</f>
        <v/>
      </c>
    </row>
    <row r="36">
      <c r="A36" s="16" t="inlineStr">
        <is>
          <t>От скана</t>
        </is>
      </c>
      <c r="B36" s="17" t="inlineStr">
        <is>
          <t>scan_completed → solution_viewed</t>
        </is>
      </c>
      <c r="C36" s="16" t="inlineStr">
        <is>
          <t>solution_viewed / scan_completed</t>
        </is>
      </c>
      <c r="D36" s="16" t="inlineStr">
        <is>
          <t>Формула</t>
        </is>
      </c>
      <c r="E36" s="16" t="inlineStr">
        <is>
          <t>Филипп</t>
        </is>
      </c>
      <c r="F36" s="18">
        <f>IFERROR(F12/F7,"")</f>
        <v/>
      </c>
      <c r="G36" s="18">
        <f>IFERROR(G12/G7,"")</f>
        <v/>
      </c>
      <c r="H36" s="18">
        <f>IFERROR(H12/H7,"")</f>
        <v/>
      </c>
      <c r="I36" s="18">
        <f>IFERROR(I12/I7,"")</f>
        <v/>
      </c>
      <c r="J36" s="18">
        <f>IFERROR(J12/J7,"")</f>
        <v/>
      </c>
      <c r="K36" s="18">
        <f>IFERROR(K12/K7,"")</f>
        <v/>
      </c>
      <c r="L36" s="18">
        <f>IFERROR(L12/L7,"")</f>
        <v/>
      </c>
    </row>
    <row r="37">
      <c r="A37" s="16" t="inlineStr">
        <is>
          <t>От скана</t>
        </is>
      </c>
      <c r="B37" s="17" t="inlineStr">
        <is>
          <t>scan_completed → product_viewed</t>
        </is>
      </c>
      <c r="C37" s="16" t="inlineStr">
        <is>
          <t>product_viewed / scan_completed</t>
        </is>
      </c>
      <c r="D37" s="16" t="inlineStr">
        <is>
          <t>Формула</t>
        </is>
      </c>
      <c r="E37" s="16" t="inlineStr">
        <is>
          <t>Филипп</t>
        </is>
      </c>
      <c r="F37" s="18">
        <f>IFERROR(F13/F7,"")</f>
        <v/>
      </c>
      <c r="G37" s="18">
        <f>IFERROR(G13/G7,"")</f>
        <v/>
      </c>
      <c r="H37" s="18">
        <f>IFERROR(H13/H7,"")</f>
        <v/>
      </c>
      <c r="I37" s="18">
        <f>IFERROR(I13/I7,"")</f>
        <v/>
      </c>
      <c r="J37" s="18">
        <f>IFERROR(J13/J7,"")</f>
        <v/>
      </c>
      <c r="K37" s="18">
        <f>IFERROR(K13/K7,"")</f>
        <v/>
      </c>
      <c r="L37" s="18">
        <f>IFERROR(L13/L7,"")</f>
        <v/>
      </c>
    </row>
    <row r="38">
      <c r="A38" s="16" t="inlineStr">
        <is>
          <t>От скана</t>
        </is>
      </c>
      <c r="B38" s="17" t="inlineStr">
        <is>
          <t>scan_completed → buy_clicked</t>
        </is>
      </c>
      <c r="C38" s="16" t="inlineStr">
        <is>
          <t>buy_clicked / scan_completed</t>
        </is>
      </c>
      <c r="D38" s="16" t="inlineStr">
        <is>
          <t>Формула</t>
        </is>
      </c>
      <c r="E38" s="16" t="inlineStr">
        <is>
          <t>Филипп</t>
        </is>
      </c>
      <c r="F38" s="18">
        <f>IFERROR(F14/F7,"")</f>
        <v/>
      </c>
      <c r="G38" s="18">
        <f>IFERROR(G14/G7,"")</f>
        <v/>
      </c>
      <c r="H38" s="18">
        <f>IFERROR(H14/H7,"")</f>
        <v/>
      </c>
      <c r="I38" s="18">
        <f>IFERROR(I14/I7,"")</f>
        <v/>
      </c>
      <c r="J38" s="18">
        <f>IFERROR(J14/J7,"")</f>
        <v/>
      </c>
      <c r="K38" s="18">
        <f>IFERROR(K14/K7,"")</f>
        <v/>
      </c>
      <c r="L38" s="18">
        <f>IFERROR(L14/L7,"")</f>
        <v/>
      </c>
    </row>
    <row r="39">
      <c r="A39" s="16" t="inlineStr">
        <is>
          <t>От скана</t>
        </is>
      </c>
      <c r="B39" s="17" t="inlineStr">
        <is>
          <t>scan_completed → store_landing</t>
        </is>
      </c>
      <c r="C39" s="16" t="inlineStr">
        <is>
          <t>store_landing / scan_completed</t>
        </is>
      </c>
      <c r="D39" s="16" t="inlineStr">
        <is>
          <t>Формула</t>
        </is>
      </c>
      <c r="E39" s="16" t="inlineStr">
        <is>
          <t>Филипп</t>
        </is>
      </c>
      <c r="F39" s="18">
        <f>IFERROR(F15/F7,"")</f>
        <v/>
      </c>
      <c r="G39" s="18">
        <f>IFERROR(G15/G7,"")</f>
        <v/>
      </c>
      <c r="H39" s="18">
        <f>IFERROR(H15/H7,"")</f>
        <v/>
      </c>
      <c r="I39" s="18">
        <f>IFERROR(I15/I7,"")</f>
        <v/>
      </c>
      <c r="J39" s="18">
        <f>IFERROR(J15/J7,"")</f>
        <v/>
      </c>
      <c r="K39" s="18">
        <f>IFERROR(K15/K7,"")</f>
        <v/>
      </c>
      <c r="L39" s="18">
        <f>IFERROR(L15/L7,"")</f>
        <v/>
      </c>
    </row>
    <row r="40">
      <c r="A40" s="16" t="inlineStr">
        <is>
          <t>От скана</t>
        </is>
      </c>
      <c r="B40" s="17" t="inlineStr">
        <is>
          <t>scan_completed → checkout_started</t>
        </is>
      </c>
      <c r="C40" s="16" t="inlineStr">
        <is>
          <t>checkout_started / scan_completed</t>
        </is>
      </c>
      <c r="D40" s="16" t="inlineStr">
        <is>
          <t>Формула</t>
        </is>
      </c>
      <c r="E40" s="16" t="inlineStr">
        <is>
          <t>Филипп</t>
        </is>
      </c>
      <c r="F40" s="18">
        <f>IFERROR(F16/F7,"")</f>
        <v/>
      </c>
      <c r="G40" s="18">
        <f>IFERROR(G16/G7,"")</f>
        <v/>
      </c>
      <c r="H40" s="18">
        <f>IFERROR(H16/H7,"")</f>
        <v/>
      </c>
      <c r="I40" s="18">
        <f>IFERROR(I16/I7,"")</f>
        <v/>
      </c>
      <c r="J40" s="18">
        <f>IFERROR(J16/J7,"")</f>
        <v/>
      </c>
      <c r="K40" s="18">
        <f>IFERROR(K16/K7,"")</f>
        <v/>
      </c>
      <c r="L40" s="18">
        <f>IFERROR(L16/L7,"")</f>
        <v/>
      </c>
    </row>
    <row r="41">
      <c r="A41" s="16" t="inlineStr">
        <is>
          <t>От скана</t>
        </is>
      </c>
      <c r="B41" s="17" t="inlineStr">
        <is>
          <t>scan_completed → order_created</t>
        </is>
      </c>
      <c r="C41" s="16" t="inlineStr">
        <is>
          <t>order_created / scan_completed</t>
        </is>
      </c>
      <c r="D41" s="16" t="inlineStr">
        <is>
          <t>Формула</t>
        </is>
      </c>
      <c r="E41" s="16" t="inlineStr">
        <is>
          <t>Филипп</t>
        </is>
      </c>
      <c r="F41" s="18">
        <f>IFERROR(F17/F7,"")</f>
        <v/>
      </c>
      <c r="G41" s="18">
        <f>IFERROR(G17/G7,"")</f>
        <v/>
      </c>
      <c r="H41" s="18">
        <f>IFERROR(H17/H7,"")</f>
        <v/>
      </c>
      <c r="I41" s="18">
        <f>IFERROR(I17/I7,"")</f>
        <v/>
      </c>
      <c r="J41" s="18">
        <f>IFERROR(J17/J7,"")</f>
        <v/>
      </c>
      <c r="K41" s="18">
        <f>IFERROR(K17/K7,"")</f>
        <v/>
      </c>
      <c r="L41" s="18">
        <f>IFERROR(L17/L7,"")</f>
        <v/>
      </c>
    </row>
    <row r="42">
      <c r="A42" s="16" t="inlineStr">
        <is>
          <t>От скана</t>
        </is>
      </c>
      <c r="B42" s="17" t="inlineStr">
        <is>
          <t>scan_completed → order_paid</t>
        </is>
      </c>
      <c r="C42" s="16" t="inlineStr">
        <is>
          <t>order_paid / scan_completed</t>
        </is>
      </c>
      <c r="D42" s="16" t="inlineStr">
        <is>
          <t>Формула</t>
        </is>
      </c>
      <c r="E42" s="16" t="inlineStr">
        <is>
          <t>Филипп</t>
        </is>
      </c>
      <c r="F42" s="18">
        <f>IFERROR(F18/F7,"")</f>
        <v/>
      </c>
      <c r="G42" s="18">
        <f>IFERROR(G18/G7,"")</f>
        <v/>
      </c>
      <c r="H42" s="18">
        <f>IFERROR(H18/H7,"")</f>
        <v/>
      </c>
      <c r="I42" s="18">
        <f>IFERROR(I18/I7,"")</f>
        <v/>
      </c>
      <c r="J42" s="18">
        <f>IFERROR(J18/J7,"")</f>
        <v/>
      </c>
      <c r="K42" s="18">
        <f>IFERROR(K18/K7,"")</f>
        <v/>
      </c>
      <c r="L42" s="18">
        <f>IFERROR(L18/L7,"")</f>
        <v/>
      </c>
    </row>
    <row r="43">
      <c r="A43" s="9" t="inlineStr">
        <is>
          <t>B · ДОПОЛНИТЕЛЬНЫЕ ЭТАПЫ</t>
        </is>
      </c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0" t="n"/>
    </row>
    <row r="44">
      <c r="A44" s="11" t="inlineStr">
        <is>
          <t>Решение</t>
        </is>
      </c>
      <c r="B44" s="11" t="inlineStr">
        <is>
          <t>bundle_viewed</t>
        </is>
      </c>
      <c r="C44" s="11" t="inlineStr">
        <is>
          <t>Открыты комплекты</t>
        </is>
      </c>
      <c r="D44" s="11" t="inlineStr">
        <is>
          <t>Balance Hub</t>
        </is>
      </c>
      <c r="E44" s="11" t="inlineStr">
        <is>
          <t>Дима</t>
        </is>
      </c>
      <c r="F44" s="12" t="n">
        <v>40</v>
      </c>
      <c r="G44" s="12" t="n"/>
      <c r="H44" s="12" t="n"/>
      <c r="I44" s="12" t="n"/>
      <c r="J44" s="12" t="n"/>
      <c r="K44" s="12" t="n"/>
      <c r="L44" s="12" t="n"/>
    </row>
    <row r="45">
      <c r="A45" s="16" t="inlineStr">
        <is>
          <t>Конверсия</t>
        </is>
      </c>
      <c r="B45" s="17" t="inlineStr">
        <is>
          <t>solution_viewed → bundle_viewed</t>
        </is>
      </c>
      <c r="C45" s="16" t="inlineStr">
        <is>
          <t>Доля смотревших решения, открывших комплекты</t>
        </is>
      </c>
      <c r="D45" s="16" t="inlineStr">
        <is>
          <t>Формула</t>
        </is>
      </c>
      <c r="E45" s="16" t="inlineStr">
        <is>
          <t>Филипп</t>
        </is>
      </c>
      <c r="F45" s="18">
        <f>IFERROR(F44/F12,"")</f>
        <v/>
      </c>
      <c r="G45" s="18">
        <f>IFERROR(G44/G12,"")</f>
        <v/>
      </c>
      <c r="H45" s="18">
        <f>IFERROR(H44/H12,"")</f>
        <v/>
      </c>
      <c r="I45" s="18">
        <f>IFERROR(I44/I12,"")</f>
        <v/>
      </c>
      <c r="J45" s="18">
        <f>IFERROR(J44/J12,"")</f>
        <v/>
      </c>
      <c r="K45" s="18">
        <f>IFERROR(K44/K12,"")</f>
        <v/>
      </c>
      <c r="L45" s="18">
        <f>IFERROR(L44/L12,"")</f>
        <v/>
      </c>
    </row>
    <row r="46">
      <c r="A46" s="9" t="inlineStr">
        <is>
          <t>C · EMAIL — доставляемость (письма с результатом сейчас попадают в спам: delivered ≠ увидели)</t>
        </is>
      </c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</row>
    <row r="47">
      <c r="A47" s="11" t="inlineStr">
        <is>
          <t>Email</t>
        </is>
      </c>
      <c r="B47" s="11" t="inlineStr">
        <is>
          <t>email_sent</t>
        </is>
      </c>
      <c r="C47" s="11" t="inlineStr">
        <is>
          <t>Письмо отправлено</t>
        </is>
      </c>
      <c r="D47" s="11" t="inlineStr">
        <is>
          <t>Email-провайдер</t>
        </is>
      </c>
      <c r="E47" s="11" t="inlineStr">
        <is>
          <t>Дима</t>
        </is>
      </c>
      <c r="F47" s="12" t="n">
        <v>236</v>
      </c>
      <c r="G47" s="12" t="n"/>
      <c r="H47" s="12" t="n"/>
      <c r="I47" s="12" t="n"/>
      <c r="J47" s="12" t="n"/>
      <c r="K47" s="12" t="n"/>
      <c r="L47" s="12" t="n"/>
    </row>
    <row r="48">
      <c r="A48" s="11" t="inlineStr">
        <is>
          <t>Email</t>
        </is>
      </c>
      <c r="B48" s="11" t="inlineStr">
        <is>
          <t>email_delivered</t>
        </is>
      </c>
      <c r="C48" s="11" t="inlineStr">
        <is>
          <t>Принято сервером получателя</t>
        </is>
      </c>
      <c r="D48" s="11" t="inlineStr">
        <is>
          <t>Email-провайдер</t>
        </is>
      </c>
      <c r="E48" s="11" t="inlineStr">
        <is>
          <t>Дима</t>
        </is>
      </c>
      <c r="F48" s="12" t="n">
        <v>220</v>
      </c>
      <c r="G48" s="12" t="n"/>
      <c r="H48" s="12" t="n"/>
      <c r="I48" s="12" t="n"/>
      <c r="J48" s="12" t="n"/>
      <c r="K48" s="12" t="n"/>
      <c r="L48" s="12" t="n"/>
    </row>
    <row r="49">
      <c r="A49" s="11" t="inlineStr">
        <is>
          <t>Email</t>
        </is>
      </c>
      <c r="B49" s="11" t="inlineStr">
        <is>
          <t>email_bounced</t>
        </is>
      </c>
      <c r="C49" s="11" t="inlineStr">
        <is>
          <t>Ошибка доставки</t>
        </is>
      </c>
      <c r="D49" s="11" t="inlineStr">
        <is>
          <t>Email-провайдер</t>
        </is>
      </c>
      <c r="E49" s="11" t="inlineStr">
        <is>
          <t>Дима</t>
        </is>
      </c>
      <c r="F49" s="12" t="n">
        <v>16</v>
      </c>
      <c r="G49" s="12" t="n"/>
      <c r="H49" s="12" t="n"/>
      <c r="I49" s="12" t="n"/>
      <c r="J49" s="12" t="n"/>
      <c r="K49" s="12" t="n"/>
      <c r="L49" s="12" t="n"/>
    </row>
    <row r="50">
      <c r="A50" s="11" t="inlineStr">
        <is>
          <t>Email</t>
        </is>
      </c>
      <c r="B50" s="11" t="inlineStr">
        <is>
          <t>email_clicked</t>
        </is>
      </c>
      <c r="C50" s="11" t="inlineStr">
        <is>
          <t>Переход из письма</t>
        </is>
      </c>
      <c r="D50" s="11" t="inlineStr">
        <is>
          <t>Email-провайдер</t>
        </is>
      </c>
      <c r="E50" s="11" t="inlineStr">
        <is>
          <t>Дима</t>
        </is>
      </c>
      <c r="F50" s="12" t="n">
        <v>70</v>
      </c>
      <c r="G50" s="12" t="n"/>
      <c r="H50" s="12" t="n"/>
      <c r="I50" s="12" t="n"/>
      <c r="J50" s="12" t="n"/>
      <c r="K50" s="12" t="n"/>
      <c r="L50" s="12" t="n"/>
    </row>
    <row r="51">
      <c r="A51" s="16" t="inlineStr">
        <is>
          <t>Конверсия</t>
        </is>
      </c>
      <c r="B51" s="17" t="inlineStr">
        <is>
          <t>scan_imported → email_sent</t>
        </is>
      </c>
      <c r="C51" s="16" t="inlineStr">
        <is>
          <t>Письмо ушло каждому импортированному скану</t>
        </is>
      </c>
      <c r="D51" s="16" t="inlineStr">
        <is>
          <t>Формула</t>
        </is>
      </c>
      <c r="E51" s="16" t="inlineStr">
        <is>
          <t>Дима</t>
        </is>
      </c>
      <c r="F51" s="18">
        <f>IFERROR(F47/F8,"")</f>
        <v/>
      </c>
      <c r="G51" s="18">
        <f>IFERROR(G47/G8,"")</f>
        <v/>
      </c>
      <c r="H51" s="18">
        <f>IFERROR(H47/H8,"")</f>
        <v/>
      </c>
      <c r="I51" s="18">
        <f>IFERROR(I47/I8,"")</f>
        <v/>
      </c>
      <c r="J51" s="18">
        <f>IFERROR(J47/J8,"")</f>
        <v/>
      </c>
      <c r="K51" s="18">
        <f>IFERROR(K47/K8,"")</f>
        <v/>
      </c>
      <c r="L51" s="18">
        <f>IFERROR(L47/L8,"")</f>
        <v/>
      </c>
    </row>
    <row r="52">
      <c r="A52" s="16" t="inlineStr">
        <is>
          <t>Конверсия</t>
        </is>
      </c>
      <c r="B52" s="17" t="inlineStr">
        <is>
          <t>email_sent → email_delivered</t>
        </is>
      </c>
      <c r="C52" s="16" t="inlineStr">
        <is>
          <t>Доставляемость (не равна попаданию во «Входящие»)</t>
        </is>
      </c>
      <c r="D52" s="16" t="inlineStr">
        <is>
          <t>Формула</t>
        </is>
      </c>
      <c r="E52" s="16" t="inlineStr">
        <is>
          <t>Дима</t>
        </is>
      </c>
      <c r="F52" s="18">
        <f>IFERROR(F48/F47,"")</f>
        <v/>
      </c>
      <c r="G52" s="18">
        <f>IFERROR(G48/G47,"")</f>
        <v/>
      </c>
      <c r="H52" s="18">
        <f>IFERROR(H48/H47,"")</f>
        <v/>
      </c>
      <c r="I52" s="18">
        <f>IFERROR(I48/I47,"")</f>
        <v/>
      </c>
      <c r="J52" s="18">
        <f>IFERROR(J48/J47,"")</f>
        <v/>
      </c>
      <c r="K52" s="18">
        <f>IFERROR(K48/K47,"")</f>
        <v/>
      </c>
      <c r="L52" s="18">
        <f>IFERROR(L48/L47,"")</f>
        <v/>
      </c>
    </row>
    <row r="53">
      <c r="A53" s="11" t="inlineStr">
        <is>
          <t>Контроль</t>
        </is>
      </c>
      <c r="B53" s="11" t="inlineStr">
        <is>
          <t>Доля ошибок доставки</t>
        </is>
      </c>
      <c r="C53" s="11" t="inlineStr">
        <is>
          <t>email_bounced / email_sent</t>
        </is>
      </c>
      <c r="D53" s="11" t="inlineStr">
        <is>
          <t>Формула</t>
        </is>
      </c>
      <c r="E53" s="11" t="inlineStr">
        <is>
          <t>Дима</t>
        </is>
      </c>
      <c r="F53" s="19">
        <f>IFERROR(F49/F47,"")</f>
        <v/>
      </c>
      <c r="G53" s="19">
        <f>IFERROR(G49/G47,"")</f>
        <v/>
      </c>
      <c r="H53" s="19">
        <f>IFERROR(H49/H47,"")</f>
        <v/>
      </c>
      <c r="I53" s="19">
        <f>IFERROR(I49/I47,"")</f>
        <v/>
      </c>
      <c r="J53" s="19">
        <f>IFERROR(J49/J47,"")</f>
        <v/>
      </c>
      <c r="K53" s="19">
        <f>IFERROR(K49/K47,"")</f>
        <v/>
      </c>
      <c r="L53" s="19">
        <f>IFERROR(L49/L47,"")</f>
        <v/>
      </c>
    </row>
    <row r="54">
      <c r="A54" s="16" t="inlineStr">
        <is>
          <t>Конверсия</t>
        </is>
      </c>
      <c r="B54" s="17" t="inlineStr">
        <is>
          <t>email_delivered → email_clicked</t>
        </is>
      </c>
      <c r="C54" s="16" t="inlineStr">
        <is>
          <t>Клик из письма</t>
        </is>
      </c>
      <c r="D54" s="16" t="inlineStr">
        <is>
          <t>Формула</t>
        </is>
      </c>
      <c r="E54" s="16" t="inlineStr">
        <is>
          <t>Дима</t>
        </is>
      </c>
      <c r="F54" s="18">
        <f>IFERROR(F50/F48,"")</f>
        <v/>
      </c>
      <c r="G54" s="18">
        <f>IFERROR(G50/G48,"")</f>
        <v/>
      </c>
      <c r="H54" s="18">
        <f>IFERROR(H50/H48,"")</f>
        <v/>
      </c>
      <c r="I54" s="18">
        <f>IFERROR(I50/I48,"")</f>
        <v/>
      </c>
      <c r="J54" s="18">
        <f>IFERROR(J50/J48,"")</f>
        <v/>
      </c>
      <c r="K54" s="18">
        <f>IFERROR(K50/K48,"")</f>
        <v/>
      </c>
      <c r="L54" s="18">
        <f>IFERROR(L50/L48,"")</f>
        <v/>
      </c>
    </row>
    <row r="55">
      <c r="A55" s="16" t="inlineStr">
        <is>
          <t>Конверсия</t>
        </is>
      </c>
      <c r="B55" s="17" t="inlineStr">
        <is>
          <t>email_clicked → account_activated</t>
        </is>
      </c>
      <c r="C55" s="16" t="inlineStr">
        <is>
          <t>Активация кабинета после клика (индикатор)</t>
        </is>
      </c>
      <c r="D55" s="16" t="inlineStr">
        <is>
          <t>Формула</t>
        </is>
      </c>
      <c r="E55" s="16" t="inlineStr">
        <is>
          <t>Дима</t>
        </is>
      </c>
      <c r="F55" s="18">
        <f>IFERROR(F10/F50,"")</f>
        <v/>
      </c>
      <c r="G55" s="18">
        <f>IFERROR(G10/G50,"")</f>
        <v/>
      </c>
      <c r="H55" s="18">
        <f>IFERROR(H10/H50,"")</f>
        <v/>
      </c>
      <c r="I55" s="18">
        <f>IFERROR(I10/I50,"")</f>
        <v/>
      </c>
      <c r="J55" s="18">
        <f>IFERROR(J10/J50,"")</f>
        <v/>
      </c>
      <c r="K55" s="18">
        <f>IFERROR(K10/K50,"")</f>
        <v/>
      </c>
      <c r="L55" s="18">
        <f>IFERROR(L10/L50,"")</f>
        <v/>
      </c>
    </row>
    <row r="56">
      <c r="A56" s="9" t="inlineStr">
        <is>
          <t>D · ЧИСЛО СОБЫТИЙ (не людей) — для контроля трекинга и нагрузки</t>
        </is>
      </c>
      <c r="B56" s="10" t="n"/>
      <c r="C56" s="10" t="n"/>
      <c r="D56" s="10" t="n"/>
      <c r="E56" s="10" t="n"/>
      <c r="F56" s="10" t="n"/>
      <c r="G56" s="10" t="n"/>
      <c r="H56" s="10" t="n"/>
      <c r="I56" s="10" t="n"/>
      <c r="J56" s="10" t="n"/>
      <c r="K56" s="10" t="n"/>
      <c r="L56" s="10" t="n"/>
    </row>
    <row r="57">
      <c r="A57" s="11" t="inlineStr">
        <is>
          <t>Скан</t>
        </is>
      </c>
      <c r="B57" s="11" t="inlineStr">
        <is>
          <t>scan_completed · событий</t>
        </is>
      </c>
      <c r="C57" s="11" t="inlineStr">
        <is>
          <t>Все срабатывания события, включая повторные</t>
        </is>
      </c>
      <c r="D57" s="11" t="inlineStr">
        <is>
          <t>MotiPhysio / backend</t>
        </is>
      </c>
      <c r="E57" s="11" t="inlineStr">
        <is>
          <t>Дима</t>
        </is>
      </c>
      <c r="F57" s="12" t="n"/>
      <c r="G57" s="12" t="n"/>
      <c r="H57" s="12" t="n"/>
      <c r="I57" s="12" t="n"/>
      <c r="J57" s="12" t="n"/>
      <c r="K57" s="12" t="n"/>
      <c r="L57" s="12" t="n"/>
    </row>
    <row r="58">
      <c r="A58" s="11" t="inlineStr">
        <is>
          <t>Скан</t>
        </is>
      </c>
      <c r="B58" s="11" t="inlineStr">
        <is>
          <t>scan_imported · событий</t>
        </is>
      </c>
      <c r="C58" s="11" t="inlineStr">
        <is>
          <t>Все срабатывания события, включая повторные</t>
        </is>
      </c>
      <c r="D58" s="11" t="inlineStr">
        <is>
          <t>MotiPhysio / backend</t>
        </is>
      </c>
      <c r="E58" s="11" t="inlineStr">
        <is>
          <t>Дима</t>
        </is>
      </c>
      <c r="F58" s="12" t="n"/>
      <c r="G58" s="12" t="n"/>
      <c r="H58" s="12" t="n"/>
      <c r="I58" s="12" t="n"/>
      <c r="J58" s="12" t="n"/>
      <c r="K58" s="12" t="n"/>
      <c r="L58" s="12" t="n"/>
    </row>
    <row r="59">
      <c r="A59" s="11" t="inlineStr">
        <is>
          <t>Кабинет</t>
        </is>
      </c>
      <c r="B59" s="11" t="inlineStr">
        <is>
          <t>account_created · событий</t>
        </is>
      </c>
      <c r="C59" s="11" t="inlineStr">
        <is>
          <t>Все срабатывания события, включая повторные</t>
        </is>
      </c>
      <c r="D59" s="11" t="inlineStr">
        <is>
          <t>Balance Hub</t>
        </is>
      </c>
      <c r="E59" s="11" t="inlineStr">
        <is>
          <t>Дима</t>
        </is>
      </c>
      <c r="F59" s="12" t="n"/>
      <c r="G59" s="12" t="n"/>
      <c r="H59" s="12" t="n"/>
      <c r="I59" s="12" t="n"/>
      <c r="J59" s="12" t="n"/>
      <c r="K59" s="12" t="n"/>
      <c r="L59" s="12" t="n"/>
    </row>
    <row r="60">
      <c r="A60" s="11" t="inlineStr">
        <is>
          <t>Кабинет</t>
        </is>
      </c>
      <c r="B60" s="11" t="inlineStr">
        <is>
          <t>account_activated · событий</t>
        </is>
      </c>
      <c r="C60" s="11" t="inlineStr">
        <is>
          <t>Все срабатывания события, включая повторные</t>
        </is>
      </c>
      <c r="D60" s="11" t="inlineStr">
        <is>
          <t>Balance Hub</t>
        </is>
      </c>
      <c r="E60" s="11" t="inlineStr">
        <is>
          <t>Дима</t>
        </is>
      </c>
      <c r="F60" s="12" t="n"/>
      <c r="G60" s="12" t="n"/>
      <c r="H60" s="12" t="n"/>
      <c r="I60" s="12" t="n"/>
      <c r="J60" s="12" t="n"/>
      <c r="K60" s="12" t="n"/>
      <c r="L60" s="12" t="n"/>
    </row>
    <row r="61">
      <c r="A61" s="11" t="inlineStr">
        <is>
          <t>Результат</t>
        </is>
      </c>
      <c r="B61" s="11" t="inlineStr">
        <is>
          <t>result_viewed · событий</t>
        </is>
      </c>
      <c r="C61" s="11" t="inlineStr">
        <is>
          <t>Все срабатывания события, включая повторные</t>
        </is>
      </c>
      <c r="D61" s="11" t="inlineStr">
        <is>
          <t>Balance Hub</t>
        </is>
      </c>
      <c r="E61" s="11" t="inlineStr">
        <is>
          <t>Дима</t>
        </is>
      </c>
      <c r="F61" s="12" t="n"/>
      <c r="G61" s="12" t="n"/>
      <c r="H61" s="12" t="n"/>
      <c r="I61" s="12" t="n"/>
      <c r="J61" s="12" t="n"/>
      <c r="K61" s="12" t="n"/>
      <c r="L61" s="12" t="n"/>
    </row>
    <row r="62">
      <c r="A62" s="11" t="inlineStr">
        <is>
          <t>Решение</t>
        </is>
      </c>
      <c r="B62" s="11" t="inlineStr">
        <is>
          <t>solution_viewed · событий</t>
        </is>
      </c>
      <c r="C62" s="11" t="inlineStr">
        <is>
          <t>Все срабатывания события, включая повторные</t>
        </is>
      </c>
      <c r="D62" s="11" t="inlineStr">
        <is>
          <t>Balance Hub</t>
        </is>
      </c>
      <c r="E62" s="11" t="inlineStr">
        <is>
          <t>Дима</t>
        </is>
      </c>
      <c r="F62" s="12" t="n"/>
      <c r="G62" s="12" t="n"/>
      <c r="H62" s="12" t="n"/>
      <c r="I62" s="12" t="n"/>
      <c r="J62" s="12" t="n"/>
      <c r="K62" s="12" t="n"/>
      <c r="L62" s="12" t="n"/>
    </row>
    <row r="63">
      <c r="A63" s="11" t="inlineStr">
        <is>
          <t>Товар</t>
        </is>
      </c>
      <c r="B63" s="11" t="inlineStr">
        <is>
          <t>product_viewed · событий</t>
        </is>
      </c>
      <c r="C63" s="11" t="inlineStr">
        <is>
          <t>Все срабатывания события, включая повторные</t>
        </is>
      </c>
      <c r="D63" s="11" t="inlineStr">
        <is>
          <t>Balance Hub</t>
        </is>
      </c>
      <c r="E63" s="11" t="inlineStr">
        <is>
          <t>Дима</t>
        </is>
      </c>
      <c r="F63" s="12" t="n"/>
      <c r="G63" s="12" t="n"/>
      <c r="H63" s="12" t="n"/>
      <c r="I63" s="12" t="n"/>
      <c r="J63" s="12" t="n"/>
      <c r="K63" s="12" t="n"/>
      <c r="L63" s="12" t="n"/>
    </row>
    <row r="64">
      <c r="A64" s="11" t="inlineStr">
        <is>
          <t>Товар</t>
        </is>
      </c>
      <c r="B64" s="11" t="inlineStr">
        <is>
          <t>buy_clicked · событий</t>
        </is>
      </c>
      <c r="C64" s="11" t="inlineStr">
        <is>
          <t>Все срабатывания события, включая повторные</t>
        </is>
      </c>
      <c r="D64" s="11" t="inlineStr">
        <is>
          <t>Balance Hub</t>
        </is>
      </c>
      <c r="E64" s="11" t="inlineStr">
        <is>
          <t>Дима</t>
        </is>
      </c>
      <c r="F64" s="12" t="n"/>
      <c r="G64" s="12" t="n"/>
      <c r="H64" s="12" t="n"/>
      <c r="I64" s="12" t="n"/>
      <c r="J64" s="12" t="n"/>
      <c r="K64" s="12" t="n"/>
      <c r="L64" s="12" t="n"/>
    </row>
    <row r="65">
      <c r="A65" s="11" t="inlineStr">
        <is>
          <t>Сайт бренда</t>
        </is>
      </c>
      <c r="B65" s="11" t="inlineStr">
        <is>
          <t>store_landing · событий</t>
        </is>
      </c>
      <c r="C65" s="11" t="inlineStr">
        <is>
          <t>Все срабатывания события, включая повторные</t>
        </is>
      </c>
      <c r="D65" s="11" t="inlineStr">
        <is>
          <t>KANUDA / Deep Roller</t>
        </is>
      </c>
      <c r="E65" s="11" t="inlineStr">
        <is>
          <t>Дима</t>
        </is>
      </c>
      <c r="F65" s="12" t="n"/>
      <c r="G65" s="12" t="n"/>
      <c r="H65" s="12" t="n"/>
      <c r="I65" s="12" t="n"/>
      <c r="J65" s="12" t="n"/>
      <c r="K65" s="12" t="n"/>
      <c r="L65" s="12" t="n"/>
    </row>
    <row r="66">
      <c r="A66" s="11" t="inlineStr">
        <is>
          <t>Сайт бренда</t>
        </is>
      </c>
      <c r="B66" s="11" t="inlineStr">
        <is>
          <t>checkout_started · событий</t>
        </is>
      </c>
      <c r="C66" s="11" t="inlineStr">
        <is>
          <t>Все срабатывания события, включая повторные</t>
        </is>
      </c>
      <c r="D66" s="11" t="inlineStr">
        <is>
          <t>KANUDA / Deep Roller</t>
        </is>
      </c>
      <c r="E66" s="11" t="inlineStr">
        <is>
          <t>Дима</t>
        </is>
      </c>
      <c r="F66" s="12" t="n"/>
      <c r="G66" s="12" t="n"/>
      <c r="H66" s="12" t="n"/>
      <c r="I66" s="12" t="n"/>
      <c r="J66" s="12" t="n"/>
      <c r="K66" s="12" t="n"/>
      <c r="L66" s="12" t="n"/>
    </row>
    <row r="67">
      <c r="A67" s="11" t="inlineStr">
        <is>
          <t>Заказ</t>
        </is>
      </c>
      <c r="B67" s="11" t="inlineStr">
        <is>
          <t>order_created · событий</t>
        </is>
      </c>
      <c r="C67" s="11" t="inlineStr">
        <is>
          <t>Все срабатывания события, включая повторные</t>
        </is>
      </c>
      <c r="D67" s="11" t="inlineStr">
        <is>
          <t>CRM / платёжная система</t>
        </is>
      </c>
      <c r="E67" s="11" t="inlineStr">
        <is>
          <t>Филипп</t>
        </is>
      </c>
      <c r="F67" s="12" t="n"/>
      <c r="G67" s="12" t="n"/>
      <c r="H67" s="12" t="n"/>
      <c r="I67" s="12" t="n"/>
      <c r="J67" s="12" t="n"/>
      <c r="K67" s="12" t="n"/>
      <c r="L67" s="12" t="n"/>
    </row>
    <row r="68">
      <c r="A68" s="11" t="inlineStr">
        <is>
          <t>Заказ</t>
        </is>
      </c>
      <c r="B68" s="11" t="inlineStr">
        <is>
          <t>order_paid · событий</t>
        </is>
      </c>
      <c r="C68" s="11" t="inlineStr">
        <is>
          <t>Все срабатывания события, включая повторные</t>
        </is>
      </c>
      <c r="D68" s="11" t="inlineStr">
        <is>
          <t>CRM / платёжная система</t>
        </is>
      </c>
      <c r="E68" s="11" t="inlineStr">
        <is>
          <t>Филипп</t>
        </is>
      </c>
      <c r="F68" s="12" t="n"/>
      <c r="G68" s="12" t="n"/>
      <c r="H68" s="12" t="n"/>
      <c r="I68" s="12" t="n"/>
      <c r="J68" s="12" t="n"/>
      <c r="K68" s="12" t="n"/>
      <c r="L68" s="12" t="n"/>
    </row>
    <row r="69">
      <c r="A69" s="11" t="inlineStr">
        <is>
          <t>Email</t>
        </is>
      </c>
      <c r="B69" s="11" t="inlineStr">
        <is>
          <t>email_sent · событий</t>
        </is>
      </c>
      <c r="C69" s="11" t="inlineStr">
        <is>
          <t>Все срабатывания</t>
        </is>
      </c>
      <c r="D69" s="11" t="inlineStr">
        <is>
          <t>Email-провайдер</t>
        </is>
      </c>
      <c r="E69" s="11" t="inlineStr">
        <is>
          <t>Дима</t>
        </is>
      </c>
      <c r="F69" s="12" t="n"/>
      <c r="G69" s="12" t="n"/>
      <c r="H69" s="12" t="n"/>
      <c r="I69" s="12" t="n"/>
      <c r="J69" s="12" t="n"/>
      <c r="K69" s="12" t="n"/>
      <c r="L69" s="12" t="n"/>
    </row>
    <row r="70">
      <c r="A70" s="11" t="inlineStr">
        <is>
          <t>Email</t>
        </is>
      </c>
      <c r="B70" s="11" t="inlineStr">
        <is>
          <t>email_delivered · событий</t>
        </is>
      </c>
      <c r="C70" s="11" t="inlineStr">
        <is>
          <t>Все срабатывания</t>
        </is>
      </c>
      <c r="D70" s="11" t="inlineStr">
        <is>
          <t>Email-провайдер</t>
        </is>
      </c>
      <c r="E70" s="11" t="inlineStr">
        <is>
          <t>Дима</t>
        </is>
      </c>
      <c r="F70" s="12" t="n"/>
      <c r="G70" s="12" t="n"/>
      <c r="H70" s="12" t="n"/>
      <c r="I70" s="12" t="n"/>
      <c r="J70" s="12" t="n"/>
      <c r="K70" s="12" t="n"/>
      <c r="L70" s="12" t="n"/>
    </row>
    <row r="71">
      <c r="A71" s="11" t="inlineStr">
        <is>
          <t>Email</t>
        </is>
      </c>
      <c r="B71" s="11" t="inlineStr">
        <is>
          <t>email_bounced · событий</t>
        </is>
      </c>
      <c r="C71" s="11" t="inlineStr">
        <is>
          <t>Все срабатывания</t>
        </is>
      </c>
      <c r="D71" s="11" t="inlineStr">
        <is>
          <t>Email-провайдер</t>
        </is>
      </c>
      <c r="E71" s="11" t="inlineStr">
        <is>
          <t>Дима</t>
        </is>
      </c>
      <c r="F71" s="12" t="n"/>
      <c r="G71" s="12" t="n"/>
      <c r="H71" s="12" t="n"/>
      <c r="I71" s="12" t="n"/>
      <c r="J71" s="12" t="n"/>
      <c r="K71" s="12" t="n"/>
      <c r="L71" s="12" t="n"/>
    </row>
    <row r="72">
      <c r="A72" s="11" t="inlineStr">
        <is>
          <t>Email</t>
        </is>
      </c>
      <c r="B72" s="11" t="inlineStr">
        <is>
          <t>email_clicked · событий</t>
        </is>
      </c>
      <c r="C72" s="11" t="inlineStr">
        <is>
          <t>Все срабатывания</t>
        </is>
      </c>
      <c r="D72" s="11" t="inlineStr">
        <is>
          <t>Email-провайдер</t>
        </is>
      </c>
      <c r="E72" s="11" t="inlineStr">
        <is>
          <t>Дима</t>
        </is>
      </c>
      <c r="F72" s="12" t="n"/>
      <c r="G72" s="12" t="n"/>
      <c r="H72" s="12" t="n"/>
      <c r="I72" s="12" t="n"/>
      <c r="J72" s="12" t="n"/>
      <c r="K72" s="12" t="n"/>
      <c r="L72" s="12" t="n"/>
    </row>
    <row r="74">
      <c r="A74" s="9" t="inlineStr">
        <is>
          <t>E · EMAIL И ПЕРСОНАЛЬНЫЕ КАСАНИЯ (MVP) — эффективность по сегментам</t>
        </is>
      </c>
      <c r="B74" s="10" t="n"/>
      <c r="C74" s="10" t="n"/>
      <c r="D74" s="10" t="n"/>
      <c r="E74" s="10" t="n"/>
      <c r="F74" s="10" t="n"/>
      <c r="G74" s="10" t="n"/>
      <c r="H74" s="10" t="n"/>
      <c r="I74" s="10" t="n"/>
      <c r="J74" s="10" t="n"/>
      <c r="K74" s="10" t="n"/>
      <c r="L74" s="10" t="n"/>
    </row>
    <row r="75" ht="34" customHeight="1">
      <c r="A75" s="6" t="inlineStr">
        <is>
          <t>Когда</t>
        </is>
      </c>
      <c r="B75" s="6" t="inlineStr">
        <is>
          <t>Сегмент</t>
        </is>
      </c>
      <c r="C75" s="6" t="inlineStr">
        <is>
          <t>Сообщение / задача</t>
        </is>
      </c>
      <c r="D75" s="6" t="inlineStr">
        <is>
          <t>Отправлено</t>
        </is>
      </c>
      <c r="E75" s="6" t="inlineStr">
        <is>
          <t>Доставлено</t>
        </is>
      </c>
      <c r="F75" s="8" t="inlineStr">
        <is>
          <t>Клики</t>
        </is>
      </c>
      <c r="G75" s="8" t="inlineStr">
        <is>
          <t>Покупки после касания</t>
        </is>
      </c>
      <c r="H75" s="8" t="inlineStr">
        <is>
          <t>Доставляемость</t>
        </is>
      </c>
      <c r="I75" s="8" t="inlineStr">
        <is>
          <t>CTR</t>
        </is>
      </c>
      <c r="J75" s="8" t="inlineStr">
        <is>
          <t>Конверсия в покупку</t>
        </is>
      </c>
      <c r="K75" s="8" t="inlineStr">
        <is>
          <t>Ответственный</t>
        </is>
      </c>
      <c r="L75" s="8" t="inlineStr"/>
    </row>
    <row r="76">
      <c r="A76" s="33" t="inlineStr">
        <is>
          <t>Сразу после скана</t>
        </is>
      </c>
      <c r="B76" s="33" t="inlineStr">
        <is>
          <t>Все</t>
        </is>
      </c>
      <c r="C76" s="33" t="inlineStr">
        <is>
          <t>Результат, ссылка на ЛК, персональные решения</t>
        </is>
      </c>
      <c r="D76" s="29" t="n"/>
      <c r="E76" s="29" t="n"/>
      <c r="F76" s="29" t="n"/>
      <c r="G76" s="29" t="n"/>
      <c r="H76" s="26">
        <f>IFERROR(E76/D76,"")</f>
        <v/>
      </c>
      <c r="I76" s="26">
        <f>IFERROR(F76/E76,"")</f>
        <v/>
      </c>
      <c r="J76" s="26">
        <f>IFERROR(G76/E76,"")</f>
        <v/>
      </c>
      <c r="K76" s="22" t="inlineStr">
        <is>
          <t>Филипп / Дима</t>
        </is>
      </c>
    </row>
    <row r="77">
      <c r="A77" s="33" t="inlineStr">
        <is>
          <t>D+1</t>
        </is>
      </c>
      <c r="B77" s="33" t="inlineStr">
        <is>
          <t>Не активировали ЛК</t>
        </is>
      </c>
      <c r="C77" s="33" t="inlineStr">
        <is>
          <t>Напоминание; проверить спам; повторная ссылка</t>
        </is>
      </c>
      <c r="D77" s="29" t="n"/>
      <c r="E77" s="29" t="n"/>
      <c r="F77" s="29" t="n"/>
      <c r="G77" s="29" t="n"/>
      <c r="H77" s="26">
        <f>IFERROR(E77/D77,"")</f>
        <v/>
      </c>
      <c r="I77" s="26">
        <f>IFERROR(F77/E77,"")</f>
        <v/>
      </c>
      <c r="J77" s="26">
        <f>IFERROR(G77/E77,"")</f>
        <v/>
      </c>
      <c r="K77" s="22" t="inlineStr">
        <is>
          <t>Филипп / Дима</t>
        </is>
      </c>
    </row>
    <row r="78">
      <c r="A78" s="33" t="inlineStr">
        <is>
          <t>D+2–3</t>
        </is>
      </c>
      <c r="B78" s="33" t="inlineStr">
        <is>
          <t>Посмотрели результат, не купили</t>
        </is>
      </c>
      <c r="C78" s="33" t="inlineStr">
        <is>
          <t>Пояснение зон + релевантное решение</t>
        </is>
      </c>
      <c r="D78" s="29" t="n"/>
      <c r="E78" s="29" t="n"/>
      <c r="F78" s="29" t="n"/>
      <c r="G78" s="29" t="n"/>
      <c r="H78" s="26">
        <f>IFERROR(E78/D78,"")</f>
        <v/>
      </c>
      <c r="I78" s="26">
        <f>IFERROR(F78/E78,"")</f>
        <v/>
      </c>
      <c r="J78" s="26">
        <f>IFERROR(G78/E78,"")</f>
        <v/>
      </c>
      <c r="K78" s="22" t="inlineStr">
        <is>
          <t>Филипп / Дима</t>
        </is>
      </c>
    </row>
    <row r="79">
      <c r="A79" s="33" t="inlineStr">
        <is>
          <t>D+5–7</t>
        </is>
      </c>
      <c r="B79" s="33" t="inlineStr">
        <is>
          <t>Посмотрели решение, не купили</t>
        </is>
      </c>
      <c r="C79" s="33" t="inlineStr">
        <is>
          <t>Видео использования, преимущества комплекта, CTA</t>
        </is>
      </c>
      <c r="D79" s="29" t="n"/>
      <c r="E79" s="29" t="n"/>
      <c r="F79" s="29" t="n"/>
      <c r="G79" s="29" t="n"/>
      <c r="H79" s="26">
        <f>IFERROR(E79/D79,"")</f>
        <v/>
      </c>
      <c r="I79" s="26">
        <f>IFERROR(F79/E79,"")</f>
        <v/>
      </c>
      <c r="J79" s="26">
        <f>IFERROR(G79/E79,"")</f>
        <v/>
      </c>
      <c r="K79" s="22" t="inlineStr">
        <is>
          <t>Филипп / Дима</t>
        </is>
      </c>
    </row>
    <row r="80">
      <c r="A80" s="33" t="inlineStr">
        <is>
          <t>D+10–14</t>
        </is>
      </c>
      <c r="B80" s="33" t="inlineStr">
        <is>
          <t>Не купили</t>
        </is>
      </c>
      <c r="C80" s="33" t="inlineStr">
        <is>
          <t>Возражения, персональная консультация, оффер</t>
        </is>
      </c>
      <c r="D80" s="29" t="n"/>
      <c r="E80" s="29" t="n"/>
      <c r="F80" s="29" t="n"/>
      <c r="G80" s="29" t="n"/>
      <c r="H80" s="26">
        <f>IFERROR(E80/D80,"")</f>
        <v/>
      </c>
      <c r="I80" s="26">
        <f>IFERROR(F80/E80,"")</f>
        <v/>
      </c>
      <c r="J80" s="26">
        <f>IFERROR(G80/E80,"")</f>
        <v/>
      </c>
      <c r="K80" s="22" t="inlineStr">
        <is>
          <t>Филипп / Дима</t>
        </is>
      </c>
    </row>
    <row r="81">
      <c r="A81" s="33" t="inlineStr">
        <is>
          <t>D+21–30</t>
        </is>
      </c>
      <c r="B81" s="33" t="inlineStr">
        <is>
          <t>Не купили</t>
        </is>
      </c>
      <c r="C81" s="33" t="inlineStr">
        <is>
          <t>Финальное релевантное касание</t>
        </is>
      </c>
      <c r="D81" s="29" t="n"/>
      <c r="E81" s="29" t="n"/>
      <c r="F81" s="29" t="n"/>
      <c r="G81" s="29" t="n"/>
      <c r="H81" s="26">
        <f>IFERROR(E81/D81,"")</f>
        <v/>
      </c>
      <c r="I81" s="26">
        <f>IFERROR(F81/E81,"")</f>
        <v/>
      </c>
      <c r="J81" s="26">
        <f>IFERROR(G81/E81,"")</f>
        <v/>
      </c>
      <c r="K81" s="22" t="inlineStr">
        <is>
          <t>Филипп / Дима</t>
        </is>
      </c>
    </row>
    <row r="82">
      <c r="A82" s="33" t="inlineStr">
        <is>
          <t>После оплаты</t>
        </is>
      </c>
      <c r="B82" s="33" t="inlineStr">
        <is>
          <t>Покупатели</t>
        </is>
      </c>
      <c r="C82" s="33" t="inlineStr">
        <is>
          <t>Инструкции, onboarding, упражнения; остановить дожим купленного</t>
        </is>
      </c>
      <c r="D82" s="29" t="n"/>
      <c r="E82" s="29" t="n"/>
      <c r="F82" s="29" t="n"/>
      <c r="G82" s="29" t="n"/>
      <c r="H82" s="26">
        <f>IFERROR(E82/D82,"")</f>
        <v/>
      </c>
      <c r="I82" s="26">
        <f>IFERROR(F82/E82,"")</f>
        <v/>
      </c>
      <c r="J82" s="26">
        <f>IFERROR(G82/E82,"")</f>
        <v/>
      </c>
      <c r="K82" s="22" t="inlineStr">
        <is>
          <t>Филипп / Дима</t>
        </is>
      </c>
    </row>
    <row r="83">
      <c r="A83" s="32" t="inlineStr">
        <is>
          <t>Тексты касаний — без обещаний лечения и запугивания. Перед запуском проверить SPF / DKIM / DMARC, репутацию домена и попадание во «Входящие» на тестовых ящиках.</t>
        </is>
      </c>
    </row>
    <row r="85">
      <c r="A85" s="9" t="inlineStr">
        <is>
          <t>F · ЧЕК-ЛИСТ ДОСТАВЛЯЕМОСТИ (Дима)</t>
        </is>
      </c>
      <c r="B85" s="10" t="n"/>
      <c r="C85" s="10" t="n"/>
      <c r="D85" s="10" t="n"/>
      <c r="E85" s="10" t="n"/>
      <c r="F85" s="10" t="n"/>
      <c r="G85" s="10" t="n"/>
      <c r="H85" s="10" t="n"/>
      <c r="I85" s="10" t="n"/>
      <c r="J85" s="10" t="n"/>
      <c r="K85" s="10" t="n"/>
      <c r="L85" s="10" t="n"/>
    </row>
    <row r="86">
      <c r="B86" s="22" t="inlineStr">
        <is>
          <t>SPF настроен</t>
        </is>
      </c>
      <c r="C86" s="34" t="inlineStr">
        <is>
          <t>не начато</t>
        </is>
      </c>
    </row>
    <row r="87">
      <c r="B87" s="22" t="inlineStr">
        <is>
          <t>DKIM подписывает письма</t>
        </is>
      </c>
      <c r="C87" s="34" t="inlineStr">
        <is>
          <t>не начато</t>
        </is>
      </c>
    </row>
    <row r="88">
      <c r="B88" s="22" t="inlineStr">
        <is>
          <t>DMARC опубликован</t>
        </is>
      </c>
      <c r="C88" s="34" t="inlineStr">
        <is>
          <t>не начато</t>
        </is>
      </c>
    </row>
    <row r="89">
      <c r="B89" s="22" t="inlineStr">
        <is>
          <t>Репутация домена проверена</t>
        </is>
      </c>
      <c r="C89" s="34" t="inlineStr">
        <is>
          <t>не начато</t>
        </is>
      </c>
    </row>
    <row r="90">
      <c r="B90" s="22" t="inlineStr">
        <is>
          <t>Тест: Gmail — «Входящие»</t>
        </is>
      </c>
      <c r="C90" s="34" t="inlineStr">
        <is>
          <t>не начато</t>
        </is>
      </c>
    </row>
    <row r="91">
      <c r="B91" s="22" t="inlineStr">
        <is>
          <t>Тест: Яндекс — «Входящие»</t>
        </is>
      </c>
      <c r="C91" s="34" t="inlineStr">
        <is>
          <t>не начато</t>
        </is>
      </c>
    </row>
    <row r="92">
      <c r="B92" s="22" t="inlineStr">
        <is>
          <t>Тест: Mail.ru — «Входящие»</t>
        </is>
      </c>
      <c r="C92" s="34" t="inlineStr">
        <is>
          <t>не начато</t>
        </is>
      </c>
    </row>
    <row r="93">
      <c r="B93" s="22" t="inlineStr">
        <is>
          <t>Переход из ЛК связан с заказом (ID / параметр перехода или мэчинг контактов)</t>
        </is>
      </c>
      <c r="C93" s="34" t="inlineStr">
        <is>
          <t>не начато</t>
        </is>
      </c>
    </row>
  </sheetData>
  <mergeCells count="1">
    <mergeCell ref="A2:L2"/>
  </mergeCells>
  <dataValidations count="1">
    <dataValidation sqref="C86 C87 C88 C89 C90 C91 C92 C93" showDropDown="0" showInputMessage="0" showErrorMessage="0" allowBlank="1" type="list">
      <formula1>"не начато,в работе,готово"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43F35"/>
    <outlinePr summaryBelow="1" summaryRight="1"/>
    <pageSetUpPr/>
  </sheetPr>
  <dimension ref="A1:L68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0" customWidth="1" min="2" max="2"/>
    <col width="44" customWidth="1" min="3" max="3"/>
    <col width="22" customWidth="1" min="4" max="4"/>
    <col width="16" customWidth="1" min="5" max="5"/>
    <col width="15" customWidth="1" min="6" max="6"/>
    <col width="15" customWidth="1" min="7" max="7"/>
    <col width="15" customWidth="1" min="8" max="8"/>
    <col width="15" customWidth="1" min="9" max="9"/>
    <col width="16" customWidth="1" min="10" max="10"/>
    <col width="15" customWidth="1" min="11" max="11"/>
    <col width="15" customWidth="1" min="12" max="12"/>
  </cols>
  <sheetData>
    <row r="1">
      <c r="A1" s="1" t="inlineStr">
        <is>
          <t>Контур 3 · Продажи и когортная атрибуция D+7 / D+14 / D+30</t>
        </is>
      </c>
    </row>
    <row r="2" ht="44" customHeight="1">
      <c r="A2" s="2" t="inlineStr">
        <is>
          <t>Уровни атрибуции не смешиваем: A — продажи по каналам и промокодам («грязная» атрибуция стенда по BALANCE), B — персональный мэчинг Scan → заказ по e-mail / телефону, C — когорта Scan 14–17 октября. Один заказ не суммируем в двух каналах; уникальный покупатель считается один раз, повторные заказы — в заказах и выручке.</t>
        </is>
      </c>
    </row>
    <row r="3">
      <c r="A3" s="3" t="inlineStr">
        <is>
          <t>■ жёлтое — ввод данных   ■ зелёное — формула   ■ тёмно-зелёное — конверсия между этапами   ■ розовый заголовок столбца — иллюстративные числа из ТЗ, заменить фактом</t>
        </is>
      </c>
    </row>
    <row r="5">
      <c r="A5" s="9" t="inlineStr">
        <is>
          <t>A · ЕЖЕДНЕВНЫЙ CEO-СРЕЗ ПО ПЕРСОНАЛЬНОЙ АТРИБУЦИИ (к 20:00 МСК; отдельно — сверенный итог дня)</t>
        </is>
      </c>
      <c r="B5" s="10" t="n"/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</row>
    <row r="6" ht="34" customHeight="1">
      <c r="A6" s="6" t="inlineStr">
        <is>
          <t>Блок</t>
        </is>
      </c>
      <c r="B6" s="6" t="inlineStr">
        <is>
          <t>Показатель</t>
        </is>
      </c>
      <c r="C6" s="6" t="inlineStr">
        <is>
          <t>Как считаем</t>
        </is>
      </c>
      <c r="D6" s="6" t="inlineStr">
        <is>
          <t>Источник</t>
        </is>
      </c>
      <c r="E6" s="6" t="inlineStr">
        <is>
          <t>Ответственный</t>
        </is>
      </c>
      <c r="F6" s="7" t="inlineStr">
        <is>
          <t>14.10 (пример из ТЗ)</t>
        </is>
      </c>
      <c r="G6" s="8" t="inlineStr">
        <is>
          <t>15.10</t>
        </is>
      </c>
      <c r="H6" s="8" t="inlineStr">
        <is>
          <t>16.10</t>
        </is>
      </c>
      <c r="I6" s="8" t="inlineStr">
        <is>
          <t>17.10</t>
        </is>
      </c>
      <c r="J6" s="8" t="inlineStr">
        <is>
          <t>Накопительно</t>
        </is>
      </c>
    </row>
    <row r="7">
      <c r="A7" s="11" t="inlineStr">
        <is>
          <t>База</t>
        </is>
      </c>
      <c r="B7" s="11" t="inlineStr">
        <is>
          <t>Уникальные Scan (люди)</t>
        </is>
      </c>
      <c r="C7" s="11" t="inlineStr">
        <is>
          <t>Берётся с листа 1</t>
        </is>
      </c>
      <c r="D7" s="11" t="inlineStr">
        <is>
          <t>Лист 1</t>
        </is>
      </c>
      <c r="E7" s="11" t="inlineStr">
        <is>
          <t>Дима → Филипп</t>
        </is>
      </c>
      <c r="F7" s="14">
        <f>'1. Физическая воронка'!F11</f>
        <v/>
      </c>
      <c r="G7" s="14">
        <f>'1. Физическая воронка'!G11</f>
        <v/>
      </c>
      <c r="H7" s="14">
        <f>'1. Физическая воронка'!H11</f>
        <v/>
      </c>
      <c r="I7" s="14">
        <f>'1. Физическая воронка'!I11</f>
        <v/>
      </c>
      <c r="J7" s="14">
        <f>'1. Физическая воронка'!J11</f>
        <v/>
      </c>
    </row>
    <row r="8">
      <c r="A8" s="11" t="inlineStr">
        <is>
          <t>Мэчинг</t>
        </is>
      </c>
      <c r="B8" s="11" t="inlineStr">
        <is>
          <t>Matched Scan Buyers (уникальные покупатели)</t>
        </is>
      </c>
      <c r="C8" s="11" t="inlineStr">
        <is>
          <t>Покупатели обоих брендов, найденные в базе Scan по нормализованным e-mail / телефону. Накопительно — с дедупликацией</t>
        </is>
      </c>
      <c r="D8" s="11" t="inlineStr">
        <is>
          <t>MotiPhysio + CRM</t>
        </is>
      </c>
      <c r="E8" s="11" t="inlineStr">
        <is>
          <t>Дима + Филипп</t>
        </is>
      </c>
      <c r="F8" s="12" t="n">
        <v>19</v>
      </c>
      <c r="G8" s="12" t="n"/>
      <c r="H8" s="12" t="n"/>
      <c r="I8" s="12" t="n"/>
      <c r="J8" s="12" t="n">
        <v>19</v>
      </c>
    </row>
    <row r="9">
      <c r="A9" s="11" t="inlineStr">
        <is>
          <t>Мэчинг</t>
        </is>
      </c>
      <c r="B9" s="11" t="inlineStr">
        <is>
          <t>Оплаченные заказы matched</t>
        </is>
      </c>
      <c r="C9" s="11" t="inlineStr">
        <is>
          <t>Все оплаченные заказы этих покупателей, любой канал и промокод</t>
        </is>
      </c>
      <c r="D9" s="11" t="inlineStr">
        <is>
          <t>CRM</t>
        </is>
      </c>
      <c r="E9" s="11" t="inlineStr">
        <is>
          <t>Филипп</t>
        </is>
      </c>
      <c r="F9" s="12" t="n">
        <v>19</v>
      </c>
      <c r="G9" s="12" t="n"/>
      <c r="H9" s="12" t="n"/>
      <c r="I9" s="12" t="n"/>
      <c r="J9" s="14">
        <f>SUM(F9:I9)</f>
        <v/>
      </c>
    </row>
    <row r="10">
      <c r="A10" s="11" t="inlineStr">
        <is>
          <t>Мэчинг</t>
        </is>
      </c>
      <c r="B10" s="11" t="inlineStr">
        <is>
          <t>Оплаченная выручка matched</t>
        </is>
      </c>
      <c r="C10" s="11" t="inlineStr">
        <is>
          <t>Сумма оплат по matched-заказам</t>
        </is>
      </c>
      <c r="D10" s="11" t="inlineStr">
        <is>
          <t>CRM / платёжная система</t>
        </is>
      </c>
      <c r="E10" s="11" t="inlineStr">
        <is>
          <t>Филипп</t>
        </is>
      </c>
      <c r="F10" s="20" t="n">
        <v>532000</v>
      </c>
      <c r="G10" s="20" t="n"/>
      <c r="H10" s="20" t="n"/>
      <c r="I10" s="20" t="n"/>
      <c r="J10" s="21">
        <f>SUM(F10:I10)</f>
        <v/>
      </c>
    </row>
    <row r="11">
      <c r="A11" s="16" t="inlineStr">
        <is>
          <t>KPI</t>
        </is>
      </c>
      <c r="B11" s="17" t="inlineStr">
        <is>
          <t>SCAN → BUYER</t>
        </is>
      </c>
      <c r="C11" s="16" t="inlineStr">
        <is>
          <t>Matched Scan Buyers / уникальные Scan</t>
        </is>
      </c>
      <c r="D11" s="16" t="inlineStr">
        <is>
          <t>Формула</t>
        </is>
      </c>
      <c r="E11" s="16" t="inlineStr">
        <is>
          <t>Филипп</t>
        </is>
      </c>
      <c r="F11" s="18">
        <f>IFERROR(F8/F7,"")</f>
        <v/>
      </c>
      <c r="G11" s="18">
        <f>IFERROR(G8/G7,"")</f>
        <v/>
      </c>
      <c r="H11" s="18">
        <f>IFERROR(H8/H7,"")</f>
        <v/>
      </c>
      <c r="I11" s="18">
        <f>IFERROR(I8/I7,"")</f>
        <v/>
      </c>
      <c r="J11" s="18">
        <f>IFERROR(J8/J7,"")</f>
        <v/>
      </c>
    </row>
    <row r="12">
      <c r="A12" s="16" t="inlineStr">
        <is>
          <t>KPI</t>
        </is>
      </c>
      <c r="B12" s="17" t="inlineStr">
        <is>
          <t>REVENUE PER SCAN</t>
        </is>
      </c>
      <c r="C12" s="16" t="inlineStr">
        <is>
          <t>Оплаченная выручка matched / уникальные Scan</t>
        </is>
      </c>
      <c r="D12" s="16" t="inlineStr">
        <is>
          <t>Формула</t>
        </is>
      </c>
      <c r="E12" s="16" t="inlineStr">
        <is>
          <t>Филипп</t>
        </is>
      </c>
      <c r="F12" s="35">
        <f>IFERROR(F10/F7,"")</f>
        <v/>
      </c>
      <c r="G12" s="35">
        <f>IFERROR(G10/G7,"")</f>
        <v/>
      </c>
      <c r="H12" s="35">
        <f>IFERROR(H10/H7,"")</f>
        <v/>
      </c>
      <c r="I12" s="35">
        <f>IFERROR(I10/I7,"")</f>
        <v/>
      </c>
      <c r="J12" s="35">
        <f>IFERROR(J10/J7,"")</f>
        <v/>
      </c>
    </row>
    <row r="13">
      <c r="A13" s="16" t="inlineStr">
        <is>
          <t>KPI</t>
        </is>
      </c>
      <c r="B13" s="17" t="inlineStr">
        <is>
          <t>AOV matched</t>
        </is>
      </c>
      <c r="C13" s="16" t="inlineStr">
        <is>
          <t>Оплаченная выручка matched / оплаченные заказы matched</t>
        </is>
      </c>
      <c r="D13" s="16" t="inlineStr">
        <is>
          <t>Формула</t>
        </is>
      </c>
      <c r="E13" s="16" t="inlineStr">
        <is>
          <t>Филипп</t>
        </is>
      </c>
      <c r="F13" s="35">
        <f>IFERROR(F10/F9,"")</f>
        <v/>
      </c>
      <c r="G13" s="35">
        <f>IFERROR(G10/G9,"")</f>
        <v/>
      </c>
      <c r="H13" s="35">
        <f>IFERROR(H10/H9,"")</f>
        <v/>
      </c>
      <c r="I13" s="35">
        <f>IFERROR(I10/I9,"")</f>
        <v/>
      </c>
      <c r="J13" s="35">
        <f>IFERROR(J10/J9,"")</f>
        <v/>
      </c>
    </row>
    <row r="14">
      <c r="A14" s="11" t="inlineStr">
        <is>
          <t>KPI</t>
        </is>
      </c>
      <c r="B14" s="11" t="inlineStr">
        <is>
          <t>Выручка на покупателя matched</t>
        </is>
      </c>
      <c r="C14" s="11" t="inlineStr">
        <is>
          <t>Оплаченная выручка matched / matched-покупатели</t>
        </is>
      </c>
      <c r="D14" s="11" t="inlineStr">
        <is>
          <t>Формула</t>
        </is>
      </c>
      <c r="E14" s="11" t="inlineStr">
        <is>
          <t>Филипп</t>
        </is>
      </c>
      <c r="F14" s="21">
        <f>IFERROR(F10/F8,"")</f>
        <v/>
      </c>
      <c r="G14" s="21">
        <f>IFERROR(G10/G8,"")</f>
        <v/>
      </c>
      <c r="H14" s="21">
        <f>IFERROR(H10/H8,"")</f>
        <v/>
      </c>
      <c r="I14" s="21">
        <f>IFERROR(I10/I8,"")</f>
        <v/>
      </c>
      <c r="J14" s="21">
        <f>IFERROR(J10/J8,"")</f>
        <v/>
      </c>
    </row>
    <row r="15">
      <c r="A15" s="11" t="inlineStr">
        <is>
          <t>Каналы</t>
        </is>
      </c>
      <c r="B15" s="11" t="inlineStr">
        <is>
          <t>Оплаченная выручка других каналов</t>
        </is>
      </c>
      <c r="C15" s="11" t="inlineStr">
        <is>
          <t>Блогеры, SMM, performance, сайты, отдел продаж — из таблицы B</t>
        </is>
      </c>
      <c r="D15" s="11" t="inlineStr">
        <is>
          <t>Таблица B</t>
        </is>
      </c>
      <c r="E15" s="11" t="inlineStr">
        <is>
          <t>Филипп</t>
        </is>
      </c>
      <c r="F15" s="20" t="n">
        <v>420000</v>
      </c>
      <c r="G15" s="20" t="n"/>
      <c r="H15" s="20" t="n"/>
      <c r="I15" s="20" t="n"/>
      <c r="J15" s="21">
        <f>SUM(F15:I15)</f>
        <v/>
      </c>
    </row>
    <row r="17">
      <c r="A17" s="9" t="inlineStr">
        <is>
          <t>B · ПРОДАЖИ ПО КАНАЛАМ И ПРОМОКОДАМ — у каждого источника свой код; BALANCE только на стенде (за период выставки)</t>
        </is>
      </c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</row>
    <row r="18" ht="34" customHeight="1">
      <c r="A18" s="6" t="inlineStr">
        <is>
          <t>Канал</t>
        </is>
      </c>
      <c r="B18" s="6" t="inlineStr">
        <is>
          <t>Промокод</t>
        </is>
      </c>
      <c r="C18" s="6" t="inlineStr">
        <is>
          <t>Комментарий</t>
        </is>
      </c>
      <c r="D18" s="6" t="inlineStr">
        <is>
          <t>Источник</t>
        </is>
      </c>
      <c r="E18" s="6" t="inlineStr">
        <is>
          <t>Ответственный</t>
        </is>
      </c>
      <c r="F18" s="8" t="inlineStr">
        <is>
          <t>Оформлено заказов</t>
        </is>
      </c>
      <c r="G18" s="8" t="inlineStr">
        <is>
          <t>Оплачено заказов</t>
        </is>
      </c>
      <c r="H18" s="8" t="inlineStr">
        <is>
          <t>Сумма заказов</t>
        </is>
      </c>
      <c r="I18" s="8" t="inlineStr">
        <is>
          <t>Оплаченная выручка</t>
        </is>
      </c>
      <c r="J18" s="8" t="inlineStr">
        <is>
          <t>Неоплачено</t>
        </is>
      </c>
      <c r="K18" s="8" t="inlineStr">
        <is>
          <t>AOV</t>
        </is>
      </c>
      <c r="L18" s="8" t="inlineStr">
        <is>
          <t>Доля выручки</t>
        </is>
      </c>
    </row>
    <row r="19">
      <c r="A19" s="33" t="inlineStr">
        <is>
          <t>Стенд InterCHARM</t>
        </is>
      </c>
      <c r="B19" s="33" t="inlineStr">
        <is>
          <t>BALANCE</t>
        </is>
      </c>
      <c r="C19" s="33" t="inlineStr">
        <is>
          <t>Берётся с листа 1 (накопительно)</t>
        </is>
      </c>
      <c r="D19" s="33" t="inlineStr">
        <is>
          <t>CRM / промокоды</t>
        </is>
      </c>
      <c r="E19" s="33" t="inlineStr">
        <is>
          <t>Филипп</t>
        </is>
      </c>
      <c r="F19" s="24">
        <f>'1. Физическая воронка'!J26</f>
        <v/>
      </c>
      <c r="G19" s="24">
        <f>'1. Физическая воронка'!J27</f>
        <v/>
      </c>
      <c r="H19" s="36">
        <f>'1. Физическая воронка'!J28</f>
        <v/>
      </c>
      <c r="I19" s="36">
        <f>'1. Физическая воронка'!J29</f>
        <v/>
      </c>
      <c r="J19" s="36">
        <f>IF(H19="","",H19-I19)</f>
        <v/>
      </c>
      <c r="K19" s="36">
        <f>IFERROR(I19/G19,"")</f>
        <v/>
      </c>
      <c r="L19" s="37">
        <f>IFERROR(I19/I$27,"")</f>
        <v/>
      </c>
    </row>
    <row r="20">
      <c r="A20" s="33" t="inlineStr">
        <is>
          <t>Блогеры</t>
        </is>
      </c>
      <c r="B20" s="33" t="inlineStr"/>
      <c r="C20" s="33" t="inlineStr">
        <is>
          <t>Отдельный код на каждого блогера или общий блогерский</t>
        </is>
      </c>
      <c r="D20" s="33" t="inlineStr">
        <is>
          <t>CRM / промокоды</t>
        </is>
      </c>
      <c r="E20" s="33" t="inlineStr">
        <is>
          <t>Филипп</t>
        </is>
      </c>
      <c r="F20" s="29" t="n"/>
      <c r="G20" s="29" t="n"/>
      <c r="H20" s="38" t="n"/>
      <c r="I20" s="38" t="n"/>
      <c r="J20" s="36">
        <f>IF(H20="","",H20-I20)</f>
        <v/>
      </c>
      <c r="K20" s="36">
        <f>IFERROR(I20/G20,"")</f>
        <v/>
      </c>
      <c r="L20" s="37">
        <f>IFERROR(I20/I$27,"")</f>
        <v/>
      </c>
    </row>
    <row r="21">
      <c r="A21" s="33" t="inlineStr">
        <is>
          <t>SMM</t>
        </is>
      </c>
      <c r="B21" s="33" t="inlineStr"/>
      <c r="C21" s="33" t="inlineStr"/>
      <c r="D21" s="33" t="inlineStr">
        <is>
          <t>CRM / промокоды</t>
        </is>
      </c>
      <c r="E21" s="33" t="inlineStr">
        <is>
          <t>Филипп</t>
        </is>
      </c>
      <c r="F21" s="29" t="n"/>
      <c r="G21" s="29" t="n"/>
      <c r="H21" s="38" t="n"/>
      <c r="I21" s="38" t="n"/>
      <c r="J21" s="36">
        <f>IF(H21="","",H21-I21)</f>
        <v/>
      </c>
      <c r="K21" s="36">
        <f>IFERROR(I21/G21,"")</f>
        <v/>
      </c>
      <c r="L21" s="37">
        <f>IFERROR(I21/I$27,"")</f>
        <v/>
      </c>
    </row>
    <row r="22">
      <c r="A22" s="33" t="inlineStr">
        <is>
          <t>Performance</t>
        </is>
      </c>
      <c r="B22" s="33" t="inlineStr"/>
      <c r="C22" s="33" t="inlineStr"/>
      <c r="D22" s="33" t="inlineStr">
        <is>
          <t>CRM / промокоды</t>
        </is>
      </c>
      <c r="E22" s="33" t="inlineStr">
        <is>
          <t>Филипп</t>
        </is>
      </c>
      <c r="F22" s="29" t="n"/>
      <c r="G22" s="29" t="n"/>
      <c r="H22" s="38" t="n"/>
      <c r="I22" s="38" t="n"/>
      <c r="J22" s="36">
        <f>IF(H22="","",H22-I22)</f>
        <v/>
      </c>
      <c r="K22" s="36">
        <f>IFERROR(I22/G22,"")</f>
        <v/>
      </c>
      <c r="L22" s="37">
        <f>IFERROR(I22/I$27,"")</f>
        <v/>
      </c>
    </row>
    <row r="23">
      <c r="A23" s="33" t="inlineStr">
        <is>
          <t>Сайт KANUDA</t>
        </is>
      </c>
      <c r="B23" s="33" t="inlineStr"/>
      <c r="C23" s="33" t="inlineStr">
        <is>
          <t>Без промокода стенда</t>
        </is>
      </c>
      <c r="D23" s="33" t="inlineStr">
        <is>
          <t>CRM / промокоды</t>
        </is>
      </c>
      <c r="E23" s="33" t="inlineStr">
        <is>
          <t>Филипп</t>
        </is>
      </c>
      <c r="F23" s="29" t="n"/>
      <c r="G23" s="29" t="n"/>
      <c r="H23" s="38" t="n"/>
      <c r="I23" s="38" t="n"/>
      <c r="J23" s="36">
        <f>IF(H23="","",H23-I23)</f>
        <v/>
      </c>
      <c r="K23" s="36">
        <f>IFERROR(I23/G23,"")</f>
        <v/>
      </c>
      <c r="L23" s="37">
        <f>IFERROR(I23/I$27,"")</f>
        <v/>
      </c>
    </row>
    <row r="24">
      <c r="A24" s="33" t="inlineStr">
        <is>
          <t>Сайт Deep Roller</t>
        </is>
      </c>
      <c r="B24" s="33" t="inlineStr"/>
      <c r="C24" s="33" t="inlineStr">
        <is>
          <t>Без промокода стенда</t>
        </is>
      </c>
      <c r="D24" s="33" t="inlineStr">
        <is>
          <t>CRM / промокоды</t>
        </is>
      </c>
      <c r="E24" s="33" t="inlineStr">
        <is>
          <t>Филипп</t>
        </is>
      </c>
      <c r="F24" s="29" t="n"/>
      <c r="G24" s="29" t="n"/>
      <c r="H24" s="38" t="n"/>
      <c r="I24" s="38" t="n"/>
      <c r="J24" s="36">
        <f>IF(H24="","",H24-I24)</f>
        <v/>
      </c>
      <c r="K24" s="36">
        <f>IFERROR(I24/G24,"")</f>
        <v/>
      </c>
      <c r="L24" s="37">
        <f>IFERROR(I24/I$27,"")</f>
        <v/>
      </c>
    </row>
    <row r="25">
      <c r="A25" s="33" t="inlineStr">
        <is>
          <t>Отдел продаж</t>
        </is>
      </c>
      <c r="B25" s="33" t="inlineStr"/>
      <c r="C25" s="33" t="inlineStr"/>
      <c r="D25" s="33" t="inlineStr">
        <is>
          <t>CRM / промокоды</t>
        </is>
      </c>
      <c r="E25" s="33" t="inlineStr">
        <is>
          <t>Филипп</t>
        </is>
      </c>
      <c r="F25" s="29" t="n"/>
      <c r="G25" s="29" t="n"/>
      <c r="H25" s="38" t="n"/>
      <c r="I25" s="38" t="n"/>
      <c r="J25" s="36">
        <f>IF(H25="","",H25-I25)</f>
        <v/>
      </c>
      <c r="K25" s="36">
        <f>IFERROR(I25/G25,"")</f>
        <v/>
      </c>
      <c r="L25" s="37">
        <f>IFERROR(I25/I$27,"")</f>
        <v/>
      </c>
    </row>
    <row r="26">
      <c r="A26" s="33" t="inlineStr">
        <is>
          <t>Прочее / без кода</t>
        </is>
      </c>
      <c r="B26" s="33" t="inlineStr"/>
      <c r="C26" s="33" t="inlineStr"/>
      <c r="D26" s="33" t="inlineStr">
        <is>
          <t>CRM / промокоды</t>
        </is>
      </c>
      <c r="E26" s="33" t="inlineStr">
        <is>
          <t>Филипп</t>
        </is>
      </c>
      <c r="F26" s="29" t="n"/>
      <c r="G26" s="29" t="n"/>
      <c r="H26" s="38" t="n"/>
      <c r="I26" s="38" t="n"/>
      <c r="J26" s="36">
        <f>IF(H26="","",H26-I26)</f>
        <v/>
      </c>
      <c r="K26" s="36">
        <f>IFERROR(I26/G26,"")</f>
        <v/>
      </c>
      <c r="L26" s="37">
        <f>IFERROR(I26/I$27,"")</f>
        <v/>
      </c>
    </row>
    <row r="27">
      <c r="A27" s="39" t="inlineStr">
        <is>
          <t>ИТОГО</t>
        </is>
      </c>
      <c r="F27" s="40">
        <f>SUM(F19:F26)</f>
        <v/>
      </c>
      <c r="G27" s="40">
        <f>SUM(G19:G26)</f>
        <v/>
      </c>
      <c r="H27" s="41">
        <f>SUM(H19:H26)</f>
        <v/>
      </c>
      <c r="I27" s="41">
        <f>SUM(I19:I26)</f>
        <v/>
      </c>
      <c r="J27" s="41">
        <f>SUM(J19:J26)</f>
        <v/>
      </c>
      <c r="K27" s="36">
        <f>IFERROR(I27/G27,"")</f>
        <v/>
      </c>
      <c r="L27" s="37">
        <f>IFERROR(I27/I27,"")</f>
        <v/>
      </c>
    </row>
    <row r="28">
      <c r="A28" s="39" t="inlineStr">
        <is>
          <t>Оплаченная выручка других каналов (без BALANCE):</t>
        </is>
      </c>
      <c r="I28" s="42">
        <f>I27-I19</f>
        <v/>
      </c>
    </row>
    <row r="29">
      <c r="A29" s="39" t="inlineStr">
        <is>
          <t>Конверсия заказ → оплата по всем каналам:</t>
        </is>
      </c>
      <c r="I29" s="43">
        <f>IFERROR(G27/F27,"")</f>
        <v/>
      </c>
    </row>
    <row r="31">
      <c r="A31" s="9" t="inlineStr">
        <is>
          <t>C · КОГОРТА SCAN 14–17 ОКТЯБРЯ — нарастающим итогом на дату среза (D0 = 17.10, D+30 = 16.11; 17.11 — отдельный календарный срез при необходимости)</t>
        </is>
      </c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</row>
    <row r="32" ht="34" customHeight="1">
      <c r="A32" s="6" t="inlineStr">
        <is>
          <t>Блок</t>
        </is>
      </c>
      <c r="B32" s="6" t="inlineStr">
        <is>
          <t>Метрика</t>
        </is>
      </c>
      <c r="C32" s="6" t="inlineStr">
        <is>
          <t>Как считаем</t>
        </is>
      </c>
      <c r="D32" s="6" t="inlineStr">
        <is>
          <t>Источник</t>
        </is>
      </c>
      <c r="E32" s="6" t="inlineStr">
        <is>
          <t>Ответственный</t>
        </is>
      </c>
      <c r="F32" s="7" t="inlineStr">
        <is>
          <t>17.10 · D0 (пример из ТЗ)</t>
        </is>
      </c>
      <c r="G32" s="7" t="inlineStr">
        <is>
          <t>24.10 · D+7</t>
        </is>
      </c>
      <c r="H32" s="7" t="inlineStr">
        <is>
          <t>31.10 · D+14</t>
        </is>
      </c>
      <c r="I32" s="7" t="inlineStr">
        <is>
          <t>16.11 · D+30</t>
        </is>
      </c>
      <c r="J32" s="8" t="inlineStr">
        <is>
          <t>17.11 · календарный срез</t>
        </is>
      </c>
    </row>
    <row r="33">
      <c r="A33" s="11" t="inlineStr">
        <is>
          <t>База</t>
        </is>
      </c>
      <c r="B33" s="11" t="inlineStr">
        <is>
          <t>Уникальные Scan (база когорты)</t>
        </is>
      </c>
      <c r="C33" s="11" t="inlineStr">
        <is>
          <t>Все уникальные просканированные 14–17.10; база фиксирована для всех срезов</t>
        </is>
      </c>
      <c r="D33" s="11" t="inlineStr">
        <is>
          <t>MotiPhysio API</t>
        </is>
      </c>
      <c r="E33" s="11" t="inlineStr">
        <is>
          <t>Дима</t>
        </is>
      </c>
      <c r="F33" s="12" t="n">
        <v>500</v>
      </c>
      <c r="G33" s="12" t="n">
        <v>500</v>
      </c>
      <c r="H33" s="12" t="n">
        <v>500</v>
      </c>
      <c r="I33" s="12" t="n">
        <v>500</v>
      </c>
      <c r="J33" s="12" t="n"/>
    </row>
    <row r="34">
      <c r="A34" s="11" t="inlineStr">
        <is>
          <t>Покупатели</t>
        </is>
      </c>
      <c r="B34" s="11" t="inlineStr">
        <is>
          <t>Уникальные покупатели (нарастающим)</t>
        </is>
      </c>
      <c r="C34" s="11" t="inlineStr">
        <is>
          <t>Matched-покупатели из когорты на дату среза; каждый — один раз</t>
        </is>
      </c>
      <c r="D34" s="11" t="inlineStr">
        <is>
          <t>MotiPhysio + CRM</t>
        </is>
      </c>
      <c r="E34" s="11" t="inlineStr">
        <is>
          <t>Дима + Филипп</t>
        </is>
      </c>
      <c r="F34" s="12" t="n">
        <v>25</v>
      </c>
      <c r="G34" s="12" t="n">
        <v>45</v>
      </c>
      <c r="H34" s="12" t="n">
        <v>65</v>
      </c>
      <c r="I34" s="12" t="n">
        <v>100</v>
      </c>
      <c r="J34" s="12" t="n"/>
    </row>
    <row r="35">
      <c r="A35" s="11" t="inlineStr">
        <is>
          <t>Заказы</t>
        </is>
      </c>
      <c r="B35" s="11" t="inlineStr">
        <is>
          <t>Оплаченные заказы (нарастающим, вкл. повторные)</t>
        </is>
      </c>
      <c r="C35" s="11" t="inlineStr">
        <is>
          <t>Все оплаченные заказы покупателей когорты</t>
        </is>
      </c>
      <c r="D35" s="11" t="inlineStr">
        <is>
          <t>CRM</t>
        </is>
      </c>
      <c r="E35" s="11" t="inlineStr">
        <is>
          <t>Филипп</t>
        </is>
      </c>
      <c r="F35" s="12" t="n"/>
      <c r="G35" s="12" t="n"/>
      <c r="H35" s="12" t="n"/>
      <c r="I35" s="12" t="n"/>
      <c r="J35" s="12" t="n"/>
    </row>
    <row r="36">
      <c r="A36" s="11" t="inlineStr">
        <is>
          <t>Выручка</t>
        </is>
      </c>
      <c r="B36" s="11" t="inlineStr">
        <is>
          <t>Оплаченная выручка (нарастающим)</t>
        </is>
      </c>
      <c r="C36" s="11" t="inlineStr">
        <is>
          <t>Сумма оплат покупателей когорты</t>
        </is>
      </c>
      <c r="D36" s="11" t="inlineStr">
        <is>
          <t>CRM / платёжная система</t>
        </is>
      </c>
      <c r="E36" s="11" t="inlineStr">
        <is>
          <t>Филипп</t>
        </is>
      </c>
      <c r="F36" s="20" t="n">
        <v>700000</v>
      </c>
      <c r="G36" s="20" t="n">
        <v>1260000</v>
      </c>
      <c r="H36" s="20" t="n">
        <v>1820000</v>
      </c>
      <c r="I36" s="20" t="n">
        <v>2800000</v>
      </c>
      <c r="J36" s="20" t="n"/>
    </row>
    <row r="37">
      <c r="A37" s="16" t="inlineStr">
        <is>
          <t>KPI</t>
        </is>
      </c>
      <c r="B37" s="17" t="inlineStr">
        <is>
          <t>SCAN → BUYER</t>
        </is>
      </c>
      <c r="C37" s="16" t="inlineStr">
        <is>
          <t>Уникальные покупатели / база Scan</t>
        </is>
      </c>
      <c r="D37" s="16" t="inlineStr">
        <is>
          <t>Формула</t>
        </is>
      </c>
      <c r="E37" s="16" t="inlineStr">
        <is>
          <t>Филипп</t>
        </is>
      </c>
      <c r="F37" s="18">
        <f>IFERROR(F34/F33,"")</f>
        <v/>
      </c>
      <c r="G37" s="18">
        <f>IFERROR(G34/G33,"")</f>
        <v/>
      </c>
      <c r="H37" s="18">
        <f>IFERROR(H34/H33,"")</f>
        <v/>
      </c>
      <c r="I37" s="18">
        <f>IFERROR(I34/I33,"")</f>
        <v/>
      </c>
      <c r="J37" s="18">
        <f>IFERROR(J34/J33,"")</f>
        <v/>
      </c>
    </row>
    <row r="38">
      <c r="A38" s="16" t="inlineStr">
        <is>
          <t>KPI</t>
        </is>
      </c>
      <c r="B38" s="17" t="inlineStr">
        <is>
          <t>REVENUE PER SCAN</t>
        </is>
      </c>
      <c r="C38" s="16" t="inlineStr">
        <is>
          <t>Оплаченная выручка / база Scan</t>
        </is>
      </c>
      <c r="D38" s="16" t="inlineStr">
        <is>
          <t>Формула</t>
        </is>
      </c>
      <c r="E38" s="16" t="inlineStr">
        <is>
          <t>Филипп</t>
        </is>
      </c>
      <c r="F38" s="35">
        <f>IFERROR(F36/F33,"")</f>
        <v/>
      </c>
      <c r="G38" s="35">
        <f>IFERROR(G36/G33,"")</f>
        <v/>
      </c>
      <c r="H38" s="35">
        <f>IFERROR(H36/H33,"")</f>
        <v/>
      </c>
      <c r="I38" s="35">
        <f>IFERROR(I36/I33,"")</f>
        <v/>
      </c>
      <c r="J38" s="35">
        <f>IFERROR(J36/J33,"")</f>
        <v/>
      </c>
    </row>
    <row r="39">
      <c r="A39" s="16" t="inlineStr">
        <is>
          <t>KPI</t>
        </is>
      </c>
      <c r="B39" s="17" t="inlineStr">
        <is>
          <t>AOV</t>
        </is>
      </c>
      <c r="C39" s="16" t="inlineStr">
        <is>
          <t>Оплаченная выручка / оплаченные заказы</t>
        </is>
      </c>
      <c r="D39" s="16" t="inlineStr">
        <is>
          <t>Формула</t>
        </is>
      </c>
      <c r="E39" s="16" t="inlineStr">
        <is>
          <t>Филипп</t>
        </is>
      </c>
      <c r="F39" s="35">
        <f>IFERROR(F36/F35,"")</f>
        <v/>
      </c>
      <c r="G39" s="35">
        <f>IFERROR(G36/G35,"")</f>
        <v/>
      </c>
      <c r="H39" s="35">
        <f>IFERROR(H36/H35,"")</f>
        <v/>
      </c>
      <c r="I39" s="35">
        <f>IFERROR(I36/I35,"")</f>
        <v/>
      </c>
      <c r="J39" s="35">
        <f>IFERROR(J36/J35,"")</f>
        <v/>
      </c>
    </row>
    <row r="40">
      <c r="A40" s="11" t="inlineStr">
        <is>
          <t>KPI</t>
        </is>
      </c>
      <c r="B40" s="11" t="inlineStr">
        <is>
          <t>Выручка на покупателя</t>
        </is>
      </c>
      <c r="C40" s="11" t="inlineStr">
        <is>
          <t>Оплаченная выручка / уникальные покупатели</t>
        </is>
      </c>
      <c r="D40" s="11" t="inlineStr">
        <is>
          <t>Формула</t>
        </is>
      </c>
      <c r="E40" s="11" t="inlineStr">
        <is>
          <t>Филипп</t>
        </is>
      </c>
      <c r="F40" s="21">
        <f>IFERROR(F36/F34,"")</f>
        <v/>
      </c>
      <c r="G40" s="21">
        <f>IFERROR(G36/G34,"")</f>
        <v/>
      </c>
      <c r="H40" s="21">
        <f>IFERROR(H36/H34,"")</f>
        <v/>
      </c>
      <c r="I40" s="21">
        <f>IFERROR(I36/I34,"")</f>
        <v/>
      </c>
      <c r="J40" s="21">
        <f>IFERROR(J36/J34,"")</f>
        <v/>
      </c>
    </row>
    <row r="41">
      <c r="A41" s="11" t="inlineStr">
        <is>
          <t>Динамика</t>
        </is>
      </c>
      <c r="B41" s="11" t="inlineStr">
        <is>
          <t>Прирост покупателей к прошлому срезу</t>
        </is>
      </c>
      <c r="C41" s="11" t="inlineStr">
        <is>
          <t>Покупатели среза − покупатели предыдущего среза</t>
        </is>
      </c>
      <c r="D41" s="11" t="inlineStr">
        <is>
          <t>Формула</t>
        </is>
      </c>
      <c r="E41" s="11" t="inlineStr">
        <is>
          <t>Филипп</t>
        </is>
      </c>
      <c r="F41" s="13" t="inlineStr">
        <is>
          <t>—</t>
        </is>
      </c>
      <c r="G41" s="14">
        <f>IFERROR(IF(G34="","",G34-F34),"")</f>
        <v/>
      </c>
      <c r="H41" s="14">
        <f>IFERROR(IF(H34="","",H34-G34),"")</f>
        <v/>
      </c>
      <c r="I41" s="14">
        <f>IFERROR(IF(I34="","",I34-H34),"")</f>
        <v/>
      </c>
      <c r="J41" s="14">
        <f>IFERROR(IF(J34="","",J34-I34),"")</f>
        <v/>
      </c>
    </row>
    <row r="42">
      <c r="A42" s="11" t="inlineStr">
        <is>
          <t>Динамика</t>
        </is>
      </c>
      <c r="B42" s="11" t="inlineStr">
        <is>
          <t>Прирост выручки к прошлому срезу</t>
        </is>
      </c>
      <c r="C42" s="11" t="inlineStr">
        <is>
          <t>Выручка среза − выручка предыдущего среза</t>
        </is>
      </c>
      <c r="D42" s="11" t="inlineStr">
        <is>
          <t>Формула</t>
        </is>
      </c>
      <c r="E42" s="11" t="inlineStr">
        <is>
          <t>Филипп</t>
        </is>
      </c>
      <c r="F42" s="44" t="inlineStr">
        <is>
          <t>—</t>
        </is>
      </c>
      <c r="G42" s="21">
        <f>IFERROR(IF(G36="","",G36-F36),"")</f>
        <v/>
      </c>
      <c r="H42" s="21">
        <f>IFERROR(IF(H36="","",H36-G36),"")</f>
        <v/>
      </c>
      <c r="I42" s="21">
        <f>IFERROR(IF(I36="","",I36-H36),"")</f>
        <v/>
      </c>
      <c r="J42" s="21">
        <f>IFERROR(IF(J36="","",J36-I36),"")</f>
        <v/>
      </c>
    </row>
    <row r="43">
      <c r="A43" s="16" t="inlineStr">
        <is>
          <t>Конверсия</t>
        </is>
      </c>
      <c r="B43" s="17" t="inlineStr">
        <is>
          <t>Доля покупателей, купивших после выставки</t>
        </is>
      </c>
      <c r="C43" s="16" t="inlineStr">
        <is>
          <t>(Покупатели среза − покупатели D0) / покупатели среза</t>
        </is>
      </c>
      <c r="D43" s="16" t="inlineStr">
        <is>
          <t>Формула</t>
        </is>
      </c>
      <c r="E43" s="16" t="inlineStr">
        <is>
          <t>Филипп</t>
        </is>
      </c>
      <c r="F43" s="45" t="inlineStr">
        <is>
          <t>—</t>
        </is>
      </c>
      <c r="G43" s="18">
        <f>IFERROR(IF(G34="","",(G34-$F34)/G34),"")</f>
        <v/>
      </c>
      <c r="H43" s="18">
        <f>IFERROR(IF(H34="","",(H34-$F34)/H34),"")</f>
        <v/>
      </c>
      <c r="I43" s="18">
        <f>IFERROR(IF(I34="","",(I34-$F34)/I34),"")</f>
        <v/>
      </c>
      <c r="J43" s="18">
        <f>IFERROR(IF(J34="","",(J34-$F34)/J34),"")</f>
        <v/>
      </c>
    </row>
    <row r="62">
      <c r="A62" s="9" t="inlineStr">
        <is>
          <t>D · ПРАВИЛА МЭЧИНГА И АТРИБУЦИИ</t>
        </is>
      </c>
      <c r="B62" s="10" t="n"/>
      <c r="C62" s="10" t="n"/>
      <c r="D62" s="10" t="n"/>
      <c r="E62" s="10" t="n"/>
      <c r="F62" s="10" t="n"/>
      <c r="G62" s="10" t="n"/>
      <c r="H62" s="10" t="n"/>
      <c r="I62" s="10" t="n"/>
      <c r="J62" s="10" t="n"/>
      <c r="K62" s="10" t="n"/>
      <c r="L62" s="10" t="n"/>
    </row>
    <row r="63" ht="30" customHeight="1">
      <c r="B63" s="46" t="inlineStr">
        <is>
          <t>• Накладываем базу всех уникальных просканированных на все заказы обоих брендов (KANUDA и Deep Roller), а не только BALANCE — человек мог купить без промокода или через другой канал.</t>
        </is>
      </c>
    </row>
    <row r="64" ht="30" customHeight="1">
      <c r="B64" s="46" t="inlineStr">
        <is>
          <t>• Сопоставляем по нормализованным e-mail (нижний регистр, без пробелов) и телефону (только цифры, формат 7XXXXXXXXXX). Имя само по себе совпадение не подтверждает.</t>
        </is>
      </c>
    </row>
    <row r="65" ht="30" customHeight="1">
      <c r="B65" s="46" t="inlineStr">
        <is>
          <t>• Дедуплицируем покупателей и заказы; один заказ не суммируем повторно в двух каналах.</t>
        </is>
      </c>
    </row>
    <row r="66" ht="30" customHeight="1">
      <c r="B66" s="46" t="inlineStr">
        <is>
          <t>• Агрегатную T-зону не выдаём за персонально идентифицированный маршрут: T-zone → Order персонально не измеряется, пока нет ID посещения T-zone.</t>
        </is>
      </c>
    </row>
    <row r="67" ht="30" customHeight="1">
      <c r="B67" s="46" t="inlineStr">
        <is>
          <t>• Промокод BALANCE не размещаем у блогеров, в SMM, performance, на сайтах и в отделе продаж; у каждого источника — свой код.</t>
        </is>
      </c>
    </row>
    <row r="68" ht="30" customHeight="1">
      <c r="B68" s="46" t="inlineStr">
        <is>
          <t>• Отчёт к 20:00 — оперативный; окончательный календарный итог дня — после закрытия и сверки. Числа со столбцом «пример из ТЗ» иллюстративные.</t>
        </is>
      </c>
    </row>
  </sheetData>
  <mergeCells count="7">
    <mergeCell ref="A2:L2"/>
    <mergeCell ref="B67:J67"/>
    <mergeCell ref="B66:J66"/>
    <mergeCell ref="B63:J63"/>
    <mergeCell ref="B65:J65"/>
    <mergeCell ref="B68:J68"/>
    <mergeCell ref="B64:J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2026-10-12T16:22:13Z</dcterms:created>
  <dcterms:modified xmlns:dcterms="http://purl.org/dc/terms/" xmlns:xsi="http://www.w3.org/2001/XMLSchema-instance" xsi:type="dcterms:W3CDTF">2026-10-12T16:22:13Z</dcterms:modified>
</cp:coreProperties>
</file>